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lissjust/Documents/NCAAWomens/sqlResultCSVs/"/>
    </mc:Choice>
  </mc:AlternateContent>
  <xr:revisionPtr revIDLastSave="0" documentId="13_ncr:9_{6B9DD4A0-4856-C949-B41F-D41427B87AE3}" xr6:coauthVersionLast="36" xr6:coauthVersionMax="36" xr10:uidLastSave="{00000000-0000-0000-0000-000000000000}"/>
  <bookViews>
    <workbookView xWindow="0" yWindow="0" windowWidth="28800" windowHeight="18000" xr2:uid="{91DD581D-37E4-6C49-9749-B261A19E9776}"/>
  </bookViews>
  <sheets>
    <sheet name="Michigan @ Maryland" sheetId="3" r:id="rId1"/>
    <sheet name="Rotations" sheetId="4" r:id="rId2"/>
    <sheet name="Rotations Maryland" sheetId="5" r:id="rId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R22" i="3" l="1"/>
  <c r="DS22" i="3"/>
  <c r="DT22" i="3"/>
  <c r="DU22" i="3"/>
  <c r="DV22" i="3"/>
  <c r="DW22" i="3"/>
  <c r="DX22" i="3"/>
  <c r="DY22" i="3"/>
  <c r="DZ22" i="3"/>
  <c r="DQ22" i="3"/>
  <c r="ED22" i="3" l="1"/>
  <c r="EE22" i="3" s="1"/>
  <c r="EF22" i="3" s="1"/>
  <c r="DC24" i="3" s="1"/>
  <c r="DQ17" i="3"/>
  <c r="EC17" i="3"/>
  <c r="EB17" i="3"/>
  <c r="DZ17" i="3"/>
  <c r="EA17" i="3"/>
  <c r="DS17" i="3"/>
  <c r="DT17" i="3"/>
  <c r="DU17" i="3"/>
  <c r="DV17" i="3"/>
  <c r="DW17" i="3"/>
  <c r="DX17" i="3"/>
  <c r="DY17" i="3"/>
  <c r="DR17" i="3"/>
  <c r="B56" i="4"/>
  <c r="B57" i="4"/>
  <c r="B58" i="4"/>
  <c r="B59" i="4"/>
  <c r="B55" i="4"/>
  <c r="ED17" i="3" l="1"/>
  <c r="EE17" i="3" s="1"/>
  <c r="EF17" i="3" s="1"/>
  <c r="DC17" i="3" s="1"/>
  <c r="CW49" i="3"/>
  <c r="CV49" i="3"/>
  <c r="CU49" i="3"/>
  <c r="CT49" i="3"/>
  <c r="CS49" i="3"/>
  <c r="CR49" i="3"/>
  <c r="CQ49" i="3"/>
  <c r="CP49" i="3"/>
  <c r="CO49" i="3"/>
  <c r="CN49" i="3"/>
  <c r="CM49" i="3"/>
  <c r="CL49" i="3"/>
  <c r="CK49" i="3"/>
  <c r="CJ49" i="3"/>
  <c r="CK31" i="3"/>
  <c r="CL31" i="3"/>
  <c r="CM31" i="3"/>
  <c r="CN31" i="3"/>
  <c r="CO31" i="3"/>
  <c r="CP31" i="3"/>
  <c r="CQ31" i="3"/>
  <c r="CR31" i="3"/>
  <c r="CS31" i="3"/>
  <c r="CT31" i="3"/>
  <c r="CU31" i="3"/>
  <c r="CV31" i="3"/>
  <c r="CW31" i="3"/>
  <c r="CJ31" i="3"/>
  <c r="CE18" i="3"/>
  <c r="CE19" i="3"/>
  <c r="CE20" i="3"/>
  <c r="CE21" i="3"/>
  <c r="CE22" i="3"/>
  <c r="CE23" i="3"/>
  <c r="CE24" i="3"/>
  <c r="CE25" i="3"/>
  <c r="CE26" i="3"/>
  <c r="CE27" i="3"/>
  <c r="CE28" i="3"/>
  <c r="CE29" i="3"/>
  <c r="CE30" i="3"/>
  <c r="CE17" i="3"/>
  <c r="CE37" i="3"/>
  <c r="CE38" i="3"/>
  <c r="CE39" i="3"/>
  <c r="CE40" i="3"/>
  <c r="CE41" i="3"/>
  <c r="CE42" i="3"/>
  <c r="CE43" i="3"/>
  <c r="CE44" i="3"/>
  <c r="CE45" i="3"/>
  <c r="CE46" i="3"/>
  <c r="CE47" i="3"/>
  <c r="CE48" i="3"/>
  <c r="CE36" i="3"/>
  <c r="AS59" i="5"/>
  <c r="AS58" i="5"/>
  <c r="AS57" i="5"/>
  <c r="AS56" i="5"/>
  <c r="AS55" i="5"/>
  <c r="BG51" i="5"/>
  <c r="BF51" i="5"/>
  <c r="BE51" i="5"/>
  <c r="BD51" i="5"/>
  <c r="BC51" i="5"/>
  <c r="BB51" i="5"/>
  <c r="BA51" i="5"/>
  <c r="AZ51" i="5"/>
  <c r="AY51" i="5"/>
  <c r="AX51" i="5"/>
  <c r="AW51" i="5"/>
  <c r="AV51" i="5"/>
  <c r="AU51" i="5"/>
  <c r="AT51" i="5"/>
  <c r="AS51" i="5"/>
  <c r="AS50" i="5"/>
  <c r="AS49" i="5"/>
  <c r="AS48" i="5"/>
  <c r="AS47" i="5"/>
  <c r="AU51" i="4"/>
  <c r="AV51" i="4"/>
  <c r="AW51" i="4"/>
  <c r="AX51" i="4"/>
  <c r="AY51" i="4"/>
  <c r="AZ51" i="4"/>
  <c r="BA51" i="4"/>
  <c r="BB51" i="4"/>
  <c r="BC51" i="4"/>
  <c r="BD51" i="4"/>
  <c r="BE51" i="4"/>
  <c r="BF51" i="4"/>
  <c r="BG51" i="4"/>
  <c r="AT51" i="4"/>
  <c r="AS56" i="4"/>
  <c r="AS57" i="4"/>
  <c r="AS58" i="4"/>
  <c r="AS59" i="4"/>
  <c r="AS55" i="4"/>
  <c r="AS48" i="4"/>
  <c r="AS49" i="4"/>
  <c r="AS50" i="4"/>
  <c r="AS51" i="4"/>
  <c r="AS47" i="4"/>
  <c r="BQ20" i="4" l="1"/>
  <c r="BP20" i="4"/>
  <c r="BO20" i="4"/>
  <c r="BN20" i="4"/>
  <c r="BM20" i="4"/>
  <c r="BL20" i="4"/>
  <c r="BK20" i="4"/>
  <c r="BJ20" i="4"/>
  <c r="BI20" i="4"/>
  <c r="BH20" i="4"/>
  <c r="BG20" i="4"/>
  <c r="BF20" i="4"/>
  <c r="BE20" i="4"/>
  <c r="BD20" i="4"/>
  <c r="AZ20" i="4"/>
  <c r="AY20" i="4"/>
  <c r="AX20" i="4"/>
  <c r="J20" i="4"/>
  <c r="AA20" i="4" s="1"/>
  <c r="BR20" i="4" s="1"/>
  <c r="K20" i="4"/>
  <c r="BB20" i="4" s="1"/>
  <c r="BA20" i="4" l="1"/>
  <c r="L20" i="4"/>
  <c r="BC20" i="4" s="1"/>
  <c r="BO45" i="3"/>
  <c r="BO47" i="3"/>
  <c r="BO48" i="3"/>
  <c r="BI48" i="3"/>
  <c r="BJ48" i="3"/>
  <c r="BK48" i="3"/>
  <c r="BL48" i="3"/>
  <c r="BM48" i="3"/>
  <c r="BG48" i="3"/>
  <c r="BF48" i="3"/>
  <c r="BP48" i="3"/>
  <c r="BQ48" i="3"/>
  <c r="BR48" i="3"/>
  <c r="BS48" i="3"/>
  <c r="BR47" i="3"/>
  <c r="BR46" i="3"/>
  <c r="BR45" i="3"/>
  <c r="BR44" i="3"/>
  <c r="BR43" i="3"/>
  <c r="BR42" i="3"/>
  <c r="BR41" i="3"/>
  <c r="BR40" i="3"/>
  <c r="BR39" i="3"/>
  <c r="BR38" i="3"/>
  <c r="BR37" i="3"/>
  <c r="BR36" i="3"/>
  <c r="BO46" i="3"/>
  <c r="BO44" i="3"/>
  <c r="BO43" i="3"/>
  <c r="BO42" i="3"/>
  <c r="BO41" i="3"/>
  <c r="BO40" i="3"/>
  <c r="BO39" i="3"/>
  <c r="BO38" i="3"/>
  <c r="BO37" i="3"/>
  <c r="BO36" i="3"/>
  <c r="BL47" i="3"/>
  <c r="BL46" i="3"/>
  <c r="BL45" i="3"/>
  <c r="BL44" i="3"/>
  <c r="BL43" i="3"/>
  <c r="BL42" i="3"/>
  <c r="BL41" i="3"/>
  <c r="BL40" i="3"/>
  <c r="BL39" i="3"/>
  <c r="BL38" i="3"/>
  <c r="BL37" i="3"/>
  <c r="BL36" i="3"/>
  <c r="BI47" i="3"/>
  <c r="BI46" i="3"/>
  <c r="BI45" i="3"/>
  <c r="BI44" i="3"/>
  <c r="BI43" i="3"/>
  <c r="BI42" i="3"/>
  <c r="BI41" i="3"/>
  <c r="BI40" i="3"/>
  <c r="BI39" i="3"/>
  <c r="BI38" i="3"/>
  <c r="BI37" i="3"/>
  <c r="BI36" i="3"/>
  <c r="BI18" i="3"/>
  <c r="BI19" i="3"/>
  <c r="BI20" i="3"/>
  <c r="BI21" i="3"/>
  <c r="BI22" i="3"/>
  <c r="BI23" i="3"/>
  <c r="BI24" i="3"/>
  <c r="BI25" i="3"/>
  <c r="BI26" i="3"/>
  <c r="BI27" i="3"/>
  <c r="BI28" i="3"/>
  <c r="BI29" i="3"/>
  <c r="BI30" i="3"/>
  <c r="BL18" i="3"/>
  <c r="BL19" i="3"/>
  <c r="BL20" i="3"/>
  <c r="BL21" i="3"/>
  <c r="BL22" i="3"/>
  <c r="BL23" i="3"/>
  <c r="BL24" i="3"/>
  <c r="BL25" i="3"/>
  <c r="BL26" i="3"/>
  <c r="BL27" i="3"/>
  <c r="BL28" i="3"/>
  <c r="BL29" i="3"/>
  <c r="BL30" i="3"/>
  <c r="BO18" i="3"/>
  <c r="BO19" i="3"/>
  <c r="BO20" i="3"/>
  <c r="BO21" i="3"/>
  <c r="BO22" i="3"/>
  <c r="BO23" i="3"/>
  <c r="BO24" i="3"/>
  <c r="BO25" i="3"/>
  <c r="BO26" i="3"/>
  <c r="BO27" i="3"/>
  <c r="BO28" i="3"/>
  <c r="BO29" i="3"/>
  <c r="BO30" i="3"/>
  <c r="BR18" i="3"/>
  <c r="BR19" i="3"/>
  <c r="BR20" i="3"/>
  <c r="BR21" i="3"/>
  <c r="BR22" i="3"/>
  <c r="BR23" i="3"/>
  <c r="BR24" i="3"/>
  <c r="BR25" i="3"/>
  <c r="BR26" i="3"/>
  <c r="BR27" i="3"/>
  <c r="BR28" i="3"/>
  <c r="BR29" i="3"/>
  <c r="BR30" i="3"/>
  <c r="BR17" i="3"/>
  <c r="BO17" i="3"/>
  <c r="BL17" i="3"/>
  <c r="BI17" i="3"/>
  <c r="BZ48" i="3"/>
  <c r="BY48" i="3"/>
  <c r="BX48" i="3"/>
  <c r="BW48" i="3"/>
  <c r="BV48" i="3"/>
  <c r="BU48" i="3"/>
  <c r="BT48" i="3"/>
  <c r="BN48" i="3"/>
  <c r="BH48" i="3"/>
  <c r="BZ47" i="3"/>
  <c r="BY47" i="3"/>
  <c r="BX47" i="3"/>
  <c r="BW47" i="3"/>
  <c r="BV47" i="3"/>
  <c r="BU47" i="3"/>
  <c r="BT47" i="3"/>
  <c r="BS47" i="3"/>
  <c r="BQ47" i="3"/>
  <c r="BP47" i="3"/>
  <c r="BN47" i="3"/>
  <c r="BM47" i="3"/>
  <c r="BK47" i="3"/>
  <c r="BJ47" i="3"/>
  <c r="BH47" i="3"/>
  <c r="BG47" i="3"/>
  <c r="BF47" i="3"/>
  <c r="BZ46" i="3"/>
  <c r="BY46" i="3"/>
  <c r="BX46" i="3"/>
  <c r="BW46" i="3"/>
  <c r="BV46" i="3"/>
  <c r="BU46" i="3"/>
  <c r="BT46" i="3"/>
  <c r="BS46" i="3"/>
  <c r="BQ46" i="3"/>
  <c r="BP46" i="3"/>
  <c r="BN46" i="3"/>
  <c r="BM46" i="3"/>
  <c r="BK46" i="3"/>
  <c r="BJ46" i="3"/>
  <c r="BH46" i="3"/>
  <c r="BG46" i="3"/>
  <c r="BF46" i="3"/>
  <c r="BZ45" i="3"/>
  <c r="BY45" i="3"/>
  <c r="BX45" i="3"/>
  <c r="BW45" i="3"/>
  <c r="BV45" i="3"/>
  <c r="BU45" i="3"/>
  <c r="BT45" i="3"/>
  <c r="BS45" i="3"/>
  <c r="BQ45" i="3"/>
  <c r="BP45" i="3"/>
  <c r="BN45" i="3"/>
  <c r="BM45" i="3"/>
  <c r="BK45" i="3"/>
  <c r="BJ45" i="3"/>
  <c r="BH45" i="3"/>
  <c r="BG45" i="3"/>
  <c r="BF45" i="3"/>
  <c r="BZ44" i="3"/>
  <c r="BY44" i="3"/>
  <c r="BX44" i="3"/>
  <c r="BW44" i="3"/>
  <c r="BV44" i="3"/>
  <c r="BU44" i="3"/>
  <c r="BT44" i="3"/>
  <c r="BS44" i="3"/>
  <c r="BQ44" i="3"/>
  <c r="BP44" i="3"/>
  <c r="BN44" i="3"/>
  <c r="BM44" i="3"/>
  <c r="BK44" i="3"/>
  <c r="BJ44" i="3"/>
  <c r="BH44" i="3"/>
  <c r="BG44" i="3"/>
  <c r="BF44" i="3"/>
  <c r="BZ43" i="3"/>
  <c r="BY43" i="3"/>
  <c r="BX43" i="3"/>
  <c r="BW43" i="3"/>
  <c r="BV43" i="3"/>
  <c r="BU43" i="3"/>
  <c r="BT43" i="3"/>
  <c r="BS43" i="3"/>
  <c r="BQ43" i="3"/>
  <c r="BP43" i="3"/>
  <c r="BN43" i="3"/>
  <c r="BM43" i="3"/>
  <c r="BK43" i="3"/>
  <c r="BJ43" i="3"/>
  <c r="BH43" i="3"/>
  <c r="BG43" i="3"/>
  <c r="BF43" i="3"/>
  <c r="BZ42" i="3"/>
  <c r="BY42" i="3"/>
  <c r="BX42" i="3"/>
  <c r="BW42" i="3"/>
  <c r="BV42" i="3"/>
  <c r="BU42" i="3"/>
  <c r="BT42" i="3"/>
  <c r="BS42" i="3"/>
  <c r="BQ42" i="3"/>
  <c r="BP42" i="3"/>
  <c r="BN42" i="3"/>
  <c r="BM42" i="3"/>
  <c r="BK42" i="3"/>
  <c r="BJ42" i="3"/>
  <c r="BH42" i="3"/>
  <c r="BG42" i="3"/>
  <c r="BF42" i="3"/>
  <c r="BZ41" i="3"/>
  <c r="BY41" i="3"/>
  <c r="BX41" i="3"/>
  <c r="BW41" i="3"/>
  <c r="BV41" i="3"/>
  <c r="BU41" i="3"/>
  <c r="BT41" i="3"/>
  <c r="BS41" i="3"/>
  <c r="BQ41" i="3"/>
  <c r="BP41" i="3"/>
  <c r="BN41" i="3"/>
  <c r="BM41" i="3"/>
  <c r="BK41" i="3"/>
  <c r="BJ41" i="3"/>
  <c r="BH41" i="3"/>
  <c r="BG41" i="3"/>
  <c r="BF41" i="3"/>
  <c r="BZ40" i="3"/>
  <c r="BY40" i="3"/>
  <c r="BX40" i="3"/>
  <c r="BW40" i="3"/>
  <c r="BV40" i="3"/>
  <c r="BU40" i="3"/>
  <c r="BT40" i="3"/>
  <c r="BS40" i="3"/>
  <c r="BQ40" i="3"/>
  <c r="BP40" i="3"/>
  <c r="BN40" i="3"/>
  <c r="BM40" i="3"/>
  <c r="BK40" i="3"/>
  <c r="BJ40" i="3"/>
  <c r="BH40" i="3"/>
  <c r="BG40" i="3"/>
  <c r="BF40" i="3"/>
  <c r="BZ39" i="3"/>
  <c r="BY39" i="3"/>
  <c r="BX39" i="3"/>
  <c r="BW39" i="3"/>
  <c r="BV39" i="3"/>
  <c r="BU39" i="3"/>
  <c r="BT39" i="3"/>
  <c r="BS39" i="3"/>
  <c r="BQ39" i="3"/>
  <c r="BP39" i="3"/>
  <c r="BN39" i="3"/>
  <c r="BM39" i="3"/>
  <c r="BK39" i="3"/>
  <c r="BJ39" i="3"/>
  <c r="BH39" i="3"/>
  <c r="BG39" i="3"/>
  <c r="BF39" i="3"/>
  <c r="BZ38" i="3"/>
  <c r="BY38" i="3"/>
  <c r="BX38" i="3"/>
  <c r="BW38" i="3"/>
  <c r="BV38" i="3"/>
  <c r="BU38" i="3"/>
  <c r="BT38" i="3"/>
  <c r="BS38" i="3"/>
  <c r="BQ38" i="3"/>
  <c r="BP38" i="3"/>
  <c r="BN38" i="3"/>
  <c r="BM38" i="3"/>
  <c r="BK38" i="3"/>
  <c r="BJ38" i="3"/>
  <c r="BH38" i="3"/>
  <c r="BG38" i="3"/>
  <c r="BF38" i="3"/>
  <c r="BZ37" i="3"/>
  <c r="BY37" i="3"/>
  <c r="BX37" i="3"/>
  <c r="BW37" i="3"/>
  <c r="BV37" i="3"/>
  <c r="BU37" i="3"/>
  <c r="BT37" i="3"/>
  <c r="BS37" i="3"/>
  <c r="BQ37" i="3"/>
  <c r="BP37" i="3"/>
  <c r="BN37" i="3"/>
  <c r="BM37" i="3"/>
  <c r="BK37" i="3"/>
  <c r="BJ37" i="3"/>
  <c r="BH37" i="3"/>
  <c r="BG37" i="3"/>
  <c r="BF37" i="3"/>
  <c r="BZ36" i="3"/>
  <c r="BY36" i="3"/>
  <c r="BY49" i="3" s="1"/>
  <c r="BX36" i="3"/>
  <c r="BW36" i="3"/>
  <c r="BV36" i="3"/>
  <c r="BU36" i="3"/>
  <c r="BU49" i="3" s="1"/>
  <c r="BT36" i="3"/>
  <c r="BS36" i="3"/>
  <c r="BQ36" i="3"/>
  <c r="BP36" i="3"/>
  <c r="BP49" i="3" s="1"/>
  <c r="BN36" i="3"/>
  <c r="BM36" i="3"/>
  <c r="BK36" i="3"/>
  <c r="BJ36" i="3"/>
  <c r="BJ49" i="3" s="1"/>
  <c r="BH36" i="3"/>
  <c r="BG36" i="3"/>
  <c r="BF36" i="3"/>
  <c r="BZ30" i="3"/>
  <c r="BZ29" i="3"/>
  <c r="BZ28" i="3"/>
  <c r="BZ27" i="3"/>
  <c r="BZ26" i="3"/>
  <c r="BZ25" i="3"/>
  <c r="BZ24" i="3"/>
  <c r="BZ23" i="3"/>
  <c r="BZ22" i="3"/>
  <c r="BZ21" i="3"/>
  <c r="BZ20" i="3"/>
  <c r="BZ19" i="3"/>
  <c r="BZ18" i="3"/>
  <c r="BZ17" i="3"/>
  <c r="BY30" i="3"/>
  <c r="BY29" i="3"/>
  <c r="BY28" i="3"/>
  <c r="BY27" i="3"/>
  <c r="BY26" i="3"/>
  <c r="BY25" i="3"/>
  <c r="BY24" i="3"/>
  <c r="BY23" i="3"/>
  <c r="BY22" i="3"/>
  <c r="BY21" i="3"/>
  <c r="BY20" i="3"/>
  <c r="BY19" i="3"/>
  <c r="BY18" i="3"/>
  <c r="BY17" i="3"/>
  <c r="BX30" i="3"/>
  <c r="BX29" i="3"/>
  <c r="BX28" i="3"/>
  <c r="BX27" i="3"/>
  <c r="BX26" i="3"/>
  <c r="BX25" i="3"/>
  <c r="BX24" i="3"/>
  <c r="BX23" i="3"/>
  <c r="BX22" i="3"/>
  <c r="BX21" i="3"/>
  <c r="BX20" i="3"/>
  <c r="BX19" i="3"/>
  <c r="BX18" i="3"/>
  <c r="BX17" i="3"/>
  <c r="BW30" i="3"/>
  <c r="BW29" i="3"/>
  <c r="BW28" i="3"/>
  <c r="BW27" i="3"/>
  <c r="BW26" i="3"/>
  <c r="BW25" i="3"/>
  <c r="BW24" i="3"/>
  <c r="BW23" i="3"/>
  <c r="BW22" i="3"/>
  <c r="BW21" i="3"/>
  <c r="BW20" i="3"/>
  <c r="BW19" i="3"/>
  <c r="BW18" i="3"/>
  <c r="BW17" i="3"/>
  <c r="BV30" i="3"/>
  <c r="BV29" i="3"/>
  <c r="BV28" i="3"/>
  <c r="BV27" i="3"/>
  <c r="BV26" i="3"/>
  <c r="BV25" i="3"/>
  <c r="BV24" i="3"/>
  <c r="BV23" i="3"/>
  <c r="BV22" i="3"/>
  <c r="BV21" i="3"/>
  <c r="BV20" i="3"/>
  <c r="BV19" i="3"/>
  <c r="BV18" i="3"/>
  <c r="BV17" i="3"/>
  <c r="BU30" i="3"/>
  <c r="BU29" i="3"/>
  <c r="BU28" i="3"/>
  <c r="BU27" i="3"/>
  <c r="BU26" i="3"/>
  <c r="BU25" i="3"/>
  <c r="BU24" i="3"/>
  <c r="BU23" i="3"/>
  <c r="BU22" i="3"/>
  <c r="BU21" i="3"/>
  <c r="BU20" i="3"/>
  <c r="BU19" i="3"/>
  <c r="BU18" i="3"/>
  <c r="BU17" i="3"/>
  <c r="BT30" i="3"/>
  <c r="BT29" i="3"/>
  <c r="BT28" i="3"/>
  <c r="BT27" i="3"/>
  <c r="BT26" i="3"/>
  <c r="BT25" i="3"/>
  <c r="BT24" i="3"/>
  <c r="BT23" i="3"/>
  <c r="BT22" i="3"/>
  <c r="BT21" i="3"/>
  <c r="BT20" i="3"/>
  <c r="BT19" i="3"/>
  <c r="BT18" i="3"/>
  <c r="BT17" i="3"/>
  <c r="BS30" i="3"/>
  <c r="BS29" i="3"/>
  <c r="BS28" i="3"/>
  <c r="BS27" i="3"/>
  <c r="BS26" i="3"/>
  <c r="BS25" i="3"/>
  <c r="BS24" i="3"/>
  <c r="BS23" i="3"/>
  <c r="BS22" i="3"/>
  <c r="BS21" i="3"/>
  <c r="BS20" i="3"/>
  <c r="BS19" i="3"/>
  <c r="BS18" i="3"/>
  <c r="BS17" i="3"/>
  <c r="BQ30" i="3"/>
  <c r="BQ29" i="3"/>
  <c r="BQ28" i="3"/>
  <c r="BQ27" i="3"/>
  <c r="BQ26" i="3"/>
  <c r="BQ25" i="3"/>
  <c r="BQ24" i="3"/>
  <c r="BQ23" i="3"/>
  <c r="BQ22" i="3"/>
  <c r="BQ21" i="3"/>
  <c r="BQ20" i="3"/>
  <c r="BQ19" i="3"/>
  <c r="BQ18" i="3"/>
  <c r="BQ17" i="3"/>
  <c r="BP30" i="3"/>
  <c r="BP29" i="3"/>
  <c r="BP28" i="3"/>
  <c r="BP27" i="3"/>
  <c r="BP26" i="3"/>
  <c r="BP25" i="3"/>
  <c r="BP24" i="3"/>
  <c r="BP23" i="3"/>
  <c r="BP22" i="3"/>
  <c r="BP21" i="3"/>
  <c r="BP20" i="3"/>
  <c r="BP19" i="3"/>
  <c r="BP18" i="3"/>
  <c r="BP17" i="3"/>
  <c r="BN30" i="3"/>
  <c r="BN29" i="3"/>
  <c r="BN28" i="3"/>
  <c r="BN27" i="3"/>
  <c r="BN26" i="3"/>
  <c r="BN25" i="3"/>
  <c r="BN24" i="3"/>
  <c r="BN23" i="3"/>
  <c r="BN22" i="3"/>
  <c r="BN21" i="3"/>
  <c r="BN20" i="3"/>
  <c r="BN19" i="3"/>
  <c r="BN18" i="3"/>
  <c r="BN17" i="3"/>
  <c r="BM30" i="3"/>
  <c r="BM29" i="3"/>
  <c r="BM28" i="3"/>
  <c r="BM27" i="3"/>
  <c r="BM26" i="3"/>
  <c r="BM25" i="3"/>
  <c r="BM24" i="3"/>
  <c r="BM23" i="3"/>
  <c r="BM22" i="3"/>
  <c r="BM21" i="3"/>
  <c r="BM20" i="3"/>
  <c r="BM19" i="3"/>
  <c r="BM18" i="3"/>
  <c r="BM17" i="3"/>
  <c r="BK30" i="3"/>
  <c r="BK29" i="3"/>
  <c r="BK28" i="3"/>
  <c r="BK27" i="3"/>
  <c r="BK26" i="3"/>
  <c r="BK25" i="3"/>
  <c r="BK24" i="3"/>
  <c r="BK23" i="3"/>
  <c r="BK22" i="3"/>
  <c r="BK21" i="3"/>
  <c r="BK20" i="3"/>
  <c r="BK19" i="3"/>
  <c r="BK18" i="3"/>
  <c r="BK17" i="3"/>
  <c r="BJ30" i="3"/>
  <c r="BJ29" i="3"/>
  <c r="BJ28" i="3"/>
  <c r="BJ27" i="3"/>
  <c r="BJ26" i="3"/>
  <c r="BJ25" i="3"/>
  <c r="BJ24" i="3"/>
  <c r="BJ23" i="3"/>
  <c r="BJ22" i="3"/>
  <c r="BJ21" i="3"/>
  <c r="BJ20" i="3"/>
  <c r="BJ19" i="3"/>
  <c r="BJ18" i="3"/>
  <c r="BJ17" i="3"/>
  <c r="BH30" i="3"/>
  <c r="BH29" i="3"/>
  <c r="BH28" i="3"/>
  <c r="BH27" i="3"/>
  <c r="BH26" i="3"/>
  <c r="BH25" i="3"/>
  <c r="BH24" i="3"/>
  <c r="BH23" i="3"/>
  <c r="BH22" i="3"/>
  <c r="BH21" i="3"/>
  <c r="BH20" i="3"/>
  <c r="BH19" i="3"/>
  <c r="BH18" i="3"/>
  <c r="BH17" i="3"/>
  <c r="BG30" i="3"/>
  <c r="BG29" i="3"/>
  <c r="BG28" i="3"/>
  <c r="BG27" i="3"/>
  <c r="BG26" i="3"/>
  <c r="BG25" i="3"/>
  <c r="BG24" i="3"/>
  <c r="BG23" i="3"/>
  <c r="BG22" i="3"/>
  <c r="BG21" i="3"/>
  <c r="BG20" i="3"/>
  <c r="BG19" i="3"/>
  <c r="BG18" i="3"/>
  <c r="BG17" i="3"/>
  <c r="BF18" i="3"/>
  <c r="BF19" i="3"/>
  <c r="BF20" i="3"/>
  <c r="BF21" i="3"/>
  <c r="BF22" i="3"/>
  <c r="BF23" i="3"/>
  <c r="BF24" i="3"/>
  <c r="BF25" i="3"/>
  <c r="BF26" i="3"/>
  <c r="BF27" i="3"/>
  <c r="BF28" i="3"/>
  <c r="BF29" i="3"/>
  <c r="BF30" i="3"/>
  <c r="BF17" i="3"/>
  <c r="B59" i="5"/>
  <c r="B58" i="5"/>
  <c r="B57" i="5"/>
  <c r="B56" i="5"/>
  <c r="B55" i="5"/>
  <c r="B51" i="5"/>
  <c r="B50" i="5"/>
  <c r="B49" i="5"/>
  <c r="B48" i="5"/>
  <c r="B47" i="5"/>
  <c r="AS29" i="5"/>
  <c r="AS40" i="5" s="1"/>
  <c r="B29" i="5"/>
  <c r="B40" i="5" s="1"/>
  <c r="AS28" i="5"/>
  <c r="AS39" i="5" s="1"/>
  <c r="B28" i="5"/>
  <c r="B39" i="5" s="1"/>
  <c r="AS27" i="5"/>
  <c r="AS38" i="5" s="1"/>
  <c r="B27" i="5"/>
  <c r="B38" i="5" s="1"/>
  <c r="AS26" i="5"/>
  <c r="AS37" i="5" s="1"/>
  <c r="B26" i="5"/>
  <c r="B37" i="5" s="1"/>
  <c r="AS25" i="5"/>
  <c r="AS36" i="5" s="1"/>
  <c r="B25" i="5"/>
  <c r="B36" i="5" s="1"/>
  <c r="K20" i="5"/>
  <c r="J20" i="5"/>
  <c r="AA20" i="5" s="1"/>
  <c r="BR18" i="5"/>
  <c r="BQ18" i="5"/>
  <c r="BP18" i="5"/>
  <c r="BO18" i="5"/>
  <c r="BN18" i="5"/>
  <c r="BM18" i="5"/>
  <c r="BL18" i="5"/>
  <c r="BK18" i="5"/>
  <c r="BJ18" i="5"/>
  <c r="BI18" i="5"/>
  <c r="BH18" i="5"/>
  <c r="BG18" i="5"/>
  <c r="BF18" i="5"/>
  <c r="BE18" i="5"/>
  <c r="BD18" i="5"/>
  <c r="BC18" i="5"/>
  <c r="BB18" i="5"/>
  <c r="BA18" i="5"/>
  <c r="AZ18" i="5"/>
  <c r="AY18" i="5"/>
  <c r="AX18" i="5"/>
  <c r="AW18" i="5"/>
  <c r="AW29" i="5" s="1"/>
  <c r="AV18" i="5"/>
  <c r="AV29" i="5" s="1"/>
  <c r="AU18" i="5"/>
  <c r="AU29" i="5" s="1"/>
  <c r="AT18" i="5"/>
  <c r="AT29" i="5" s="1"/>
  <c r="AN18" i="5"/>
  <c r="AA18" i="5"/>
  <c r="Z18" i="5"/>
  <c r="Y18" i="5"/>
  <c r="X18" i="5"/>
  <c r="W18" i="5"/>
  <c r="V18" i="5"/>
  <c r="U18" i="5"/>
  <c r="T18" i="5"/>
  <c r="S18" i="5"/>
  <c r="R18" i="5"/>
  <c r="Q18" i="5"/>
  <c r="P18" i="5"/>
  <c r="O18" i="5"/>
  <c r="N18" i="5"/>
  <c r="M18" i="5"/>
  <c r="L18" i="5"/>
  <c r="K18" i="5"/>
  <c r="J18" i="5"/>
  <c r="I18" i="5"/>
  <c r="H18" i="5"/>
  <c r="G18" i="5"/>
  <c r="F18" i="5"/>
  <c r="F29" i="5" s="1"/>
  <c r="E18" i="5"/>
  <c r="E29" i="5" s="1"/>
  <c r="D18" i="5"/>
  <c r="D29" i="5" s="1"/>
  <c r="C18" i="5"/>
  <c r="C29" i="5" s="1"/>
  <c r="BR17" i="5"/>
  <c r="BQ17" i="5"/>
  <c r="BP17" i="5"/>
  <c r="BO17" i="5"/>
  <c r="BN17" i="5"/>
  <c r="BM17" i="5"/>
  <c r="BL17" i="5"/>
  <c r="BK17" i="5"/>
  <c r="BJ17" i="5"/>
  <c r="BI17" i="5"/>
  <c r="BH17" i="5"/>
  <c r="BG17" i="5"/>
  <c r="BF17" i="5"/>
  <c r="BE17" i="5"/>
  <c r="BD17" i="5"/>
  <c r="BC17" i="5"/>
  <c r="BB17" i="5"/>
  <c r="BA17" i="5"/>
  <c r="AZ17" i="5"/>
  <c r="AY17" i="5"/>
  <c r="AX17" i="5"/>
  <c r="AW17" i="5"/>
  <c r="AW28" i="5" s="1"/>
  <c r="AV17" i="5"/>
  <c r="AV28" i="5" s="1"/>
  <c r="AU17" i="5"/>
  <c r="AU28" i="5" s="1"/>
  <c r="AT17" i="5"/>
  <c r="AT28" i="5" s="1"/>
  <c r="AA17" i="5"/>
  <c r="Z17" i="5"/>
  <c r="Y17" i="5"/>
  <c r="X17" i="5"/>
  <c r="W17" i="5"/>
  <c r="V17" i="5"/>
  <c r="U17" i="5"/>
  <c r="T17" i="5"/>
  <c r="S17" i="5"/>
  <c r="R17" i="5"/>
  <c r="Q17" i="5"/>
  <c r="P17" i="5"/>
  <c r="O17" i="5"/>
  <c r="N17" i="5"/>
  <c r="M17" i="5"/>
  <c r="L17" i="5"/>
  <c r="K17" i="5"/>
  <c r="J17" i="5"/>
  <c r="I17" i="5"/>
  <c r="H17" i="5"/>
  <c r="G17" i="5"/>
  <c r="F17" i="5"/>
  <c r="F28" i="5" s="1"/>
  <c r="E17" i="5"/>
  <c r="E28" i="5" s="1"/>
  <c r="D17" i="5"/>
  <c r="D28" i="5" s="1"/>
  <c r="C17" i="5"/>
  <c r="C28" i="5" s="1"/>
  <c r="BR16" i="5"/>
  <c r="BQ16" i="5"/>
  <c r="BP16" i="5"/>
  <c r="BO16" i="5"/>
  <c r="BN16" i="5"/>
  <c r="BM16" i="5"/>
  <c r="BL16" i="5"/>
  <c r="BK16" i="5"/>
  <c r="BJ16" i="5"/>
  <c r="BI16" i="5"/>
  <c r="BH16" i="5"/>
  <c r="BG16" i="5"/>
  <c r="BF16" i="5"/>
  <c r="BE16" i="5"/>
  <c r="BD16" i="5"/>
  <c r="BC16" i="5"/>
  <c r="BB16" i="5"/>
  <c r="BA16" i="5"/>
  <c r="AZ16" i="5"/>
  <c r="AY16" i="5"/>
  <c r="AX16" i="5"/>
  <c r="AW16" i="5"/>
  <c r="AW27" i="5" s="1"/>
  <c r="AV16" i="5"/>
  <c r="AV27" i="5" s="1"/>
  <c r="AU16" i="5"/>
  <c r="AU27" i="5" s="1"/>
  <c r="AT16" i="5"/>
  <c r="AT27" i="5" s="1"/>
  <c r="AA16" i="5"/>
  <c r="Z16" i="5"/>
  <c r="Y16" i="5"/>
  <c r="X16" i="5"/>
  <c r="W16" i="5"/>
  <c r="V16" i="5"/>
  <c r="U16" i="5"/>
  <c r="T16" i="5"/>
  <c r="S16" i="5"/>
  <c r="R16" i="5"/>
  <c r="Q16" i="5"/>
  <c r="P16" i="5"/>
  <c r="O16" i="5"/>
  <c r="N16" i="5"/>
  <c r="M16" i="5"/>
  <c r="L16" i="5"/>
  <c r="K16" i="5"/>
  <c r="J16" i="5"/>
  <c r="I16" i="5"/>
  <c r="H16" i="5"/>
  <c r="G16" i="5"/>
  <c r="F16" i="5"/>
  <c r="F27" i="5" s="1"/>
  <c r="E16" i="5"/>
  <c r="E27" i="5" s="1"/>
  <c r="D16" i="5"/>
  <c r="D27" i="5" s="1"/>
  <c r="C16" i="5"/>
  <c r="C27" i="5" s="1"/>
  <c r="BR15" i="5"/>
  <c r="BQ15" i="5"/>
  <c r="BP15" i="5"/>
  <c r="BO15" i="5"/>
  <c r="BN15" i="5"/>
  <c r="BM15" i="5"/>
  <c r="BL15" i="5"/>
  <c r="BK15" i="5"/>
  <c r="BJ15" i="5"/>
  <c r="BI15" i="5"/>
  <c r="BH15" i="5"/>
  <c r="BG15" i="5"/>
  <c r="BF15" i="5"/>
  <c r="BE15" i="5"/>
  <c r="BD15" i="5"/>
  <c r="BC15" i="5"/>
  <c r="BB15" i="5"/>
  <c r="BA15" i="5"/>
  <c r="AZ15" i="5"/>
  <c r="AY15" i="5"/>
  <c r="AX15" i="5"/>
  <c r="AW15" i="5"/>
  <c r="AW26" i="5" s="1"/>
  <c r="AV15" i="5"/>
  <c r="AV26" i="5" s="1"/>
  <c r="AU15" i="5"/>
  <c r="AU26" i="5" s="1"/>
  <c r="AT15" i="5"/>
  <c r="AT26" i="5" s="1"/>
  <c r="AA15" i="5"/>
  <c r="Z15" i="5"/>
  <c r="Y15" i="5"/>
  <c r="X15" i="5"/>
  <c r="W15" i="5"/>
  <c r="V15" i="5"/>
  <c r="U15" i="5"/>
  <c r="T15" i="5"/>
  <c r="S15" i="5"/>
  <c r="R15" i="5"/>
  <c r="Q15" i="5"/>
  <c r="P15" i="5"/>
  <c r="O15" i="5"/>
  <c r="N15" i="5"/>
  <c r="M15" i="5"/>
  <c r="L15" i="5"/>
  <c r="K15" i="5"/>
  <c r="J15" i="5"/>
  <c r="I15" i="5"/>
  <c r="H15" i="5"/>
  <c r="G15" i="5"/>
  <c r="F15" i="5"/>
  <c r="F26" i="5" s="1"/>
  <c r="E15" i="5"/>
  <c r="E26" i="5" s="1"/>
  <c r="D15" i="5"/>
  <c r="D26" i="5" s="1"/>
  <c r="C15" i="5"/>
  <c r="C26" i="5" s="1"/>
  <c r="BR14" i="5"/>
  <c r="BQ14" i="5"/>
  <c r="BP14" i="5"/>
  <c r="BO14" i="5"/>
  <c r="BN14" i="5"/>
  <c r="BM14" i="5"/>
  <c r="BL14" i="5"/>
  <c r="BK14" i="5"/>
  <c r="BJ14" i="5"/>
  <c r="BI14" i="5"/>
  <c r="BH14" i="5"/>
  <c r="BG14" i="5"/>
  <c r="BF14" i="5"/>
  <c r="BE14" i="5"/>
  <c r="BD14" i="5"/>
  <c r="BC14" i="5"/>
  <c r="BB14" i="5"/>
  <c r="BA14" i="5"/>
  <c r="AZ14" i="5"/>
  <c r="AY14" i="5"/>
  <c r="AX14" i="5"/>
  <c r="AW14" i="5"/>
  <c r="AW25" i="5" s="1"/>
  <c r="AV14" i="5"/>
  <c r="AV25" i="5" s="1"/>
  <c r="AU14" i="5"/>
  <c r="AU25" i="5" s="1"/>
  <c r="AT14" i="5"/>
  <c r="AT25" i="5" s="1"/>
  <c r="AA14" i="5"/>
  <c r="Z14" i="5"/>
  <c r="Y14" i="5"/>
  <c r="X14" i="5"/>
  <c r="W14" i="5"/>
  <c r="V14" i="5"/>
  <c r="U14" i="5"/>
  <c r="T14" i="5"/>
  <c r="S14" i="5"/>
  <c r="R14" i="5"/>
  <c r="Q14" i="5"/>
  <c r="P14" i="5"/>
  <c r="O14" i="5"/>
  <c r="N14" i="5"/>
  <c r="M14" i="5"/>
  <c r="L14" i="5"/>
  <c r="K14" i="5"/>
  <c r="J14" i="5"/>
  <c r="I14" i="5"/>
  <c r="H14" i="5"/>
  <c r="G14" i="5"/>
  <c r="F14" i="5"/>
  <c r="F25" i="5" s="1"/>
  <c r="E14" i="5"/>
  <c r="E25" i="5" s="1"/>
  <c r="D14" i="5"/>
  <c r="D25" i="5" s="1"/>
  <c r="C14" i="5"/>
  <c r="C25" i="5" s="1"/>
  <c r="Y18" i="4"/>
  <c r="B48" i="4"/>
  <c r="B49" i="4"/>
  <c r="B50" i="4"/>
  <c r="B51" i="4"/>
  <c r="B47" i="4"/>
  <c r="AU18" i="4"/>
  <c r="AU29" i="4" s="1"/>
  <c r="AW18" i="4"/>
  <c r="AX18" i="4"/>
  <c r="AY18" i="4"/>
  <c r="BA18" i="4"/>
  <c r="BB18" i="4"/>
  <c r="BB29" i="4" s="1"/>
  <c r="BC18" i="4"/>
  <c r="BE18" i="4"/>
  <c r="BF18" i="4"/>
  <c r="BG18" i="4"/>
  <c r="BG29" i="4" s="1"/>
  <c r="BI18" i="4"/>
  <c r="BJ18" i="4"/>
  <c r="BK18" i="4"/>
  <c r="BM18" i="4"/>
  <c r="BM29" i="4" s="1"/>
  <c r="BN18" i="4"/>
  <c r="BO18" i="4"/>
  <c r="BQ18" i="4"/>
  <c r="BR18" i="4"/>
  <c r="BR29" i="4" s="1"/>
  <c r="AU17" i="4"/>
  <c r="AU28" i="4" s="1"/>
  <c r="AW17" i="4"/>
  <c r="AX17" i="4"/>
  <c r="AY17" i="4"/>
  <c r="BA17" i="4"/>
  <c r="BB17" i="4"/>
  <c r="BB28" i="4" s="1"/>
  <c r="BC17" i="4"/>
  <c r="BE17" i="4"/>
  <c r="BF17" i="4"/>
  <c r="BG17" i="4"/>
  <c r="BG28" i="4" s="1"/>
  <c r="BI17" i="4"/>
  <c r="BJ17" i="4"/>
  <c r="BK17" i="4"/>
  <c r="BM17" i="4"/>
  <c r="BM28" i="4" s="1"/>
  <c r="BN17" i="4"/>
  <c r="BO17" i="4"/>
  <c r="BQ17" i="4"/>
  <c r="BR17" i="4"/>
  <c r="BR28" i="4" s="1"/>
  <c r="AU16" i="4"/>
  <c r="AU27" i="4" s="1"/>
  <c r="AW16" i="4"/>
  <c r="AW27" i="4" s="1"/>
  <c r="AX16" i="4"/>
  <c r="AY16" i="4"/>
  <c r="BA16" i="4"/>
  <c r="BB16" i="4"/>
  <c r="BB27" i="4" s="1"/>
  <c r="BC16" i="4"/>
  <c r="BE16" i="4"/>
  <c r="BF16" i="4"/>
  <c r="BG16" i="4"/>
  <c r="BI16" i="4"/>
  <c r="BJ16" i="4"/>
  <c r="BK16" i="4"/>
  <c r="BM16" i="4"/>
  <c r="BM27" i="4" s="1"/>
  <c r="BN16" i="4"/>
  <c r="BO16" i="4"/>
  <c r="BQ16" i="4"/>
  <c r="BQ27" i="4" s="1"/>
  <c r="BR16" i="4"/>
  <c r="BR27" i="4" s="1"/>
  <c r="AU15" i="4"/>
  <c r="AU26" i="4" s="1"/>
  <c r="AW15" i="4"/>
  <c r="AX15" i="4"/>
  <c r="AY15" i="4"/>
  <c r="BA15" i="4"/>
  <c r="BB15" i="4"/>
  <c r="BB26" i="4" s="1"/>
  <c r="BC15" i="4"/>
  <c r="BE15" i="4"/>
  <c r="BF15" i="4"/>
  <c r="BG15" i="4"/>
  <c r="BI15" i="4"/>
  <c r="BJ15" i="4"/>
  <c r="BK15" i="4"/>
  <c r="BM15" i="4"/>
  <c r="BM26" i="4" s="1"/>
  <c r="BN15" i="4"/>
  <c r="BO15" i="4"/>
  <c r="BQ15" i="4"/>
  <c r="BR15" i="4"/>
  <c r="BR26" i="4" s="1"/>
  <c r="AT15" i="4"/>
  <c r="AT26" i="4" s="1"/>
  <c r="AT17" i="4"/>
  <c r="AT28" i="4" s="1"/>
  <c r="AT18" i="4"/>
  <c r="AT29" i="4" s="1"/>
  <c r="AU14" i="4"/>
  <c r="AU25" i="4" s="1"/>
  <c r="AW14" i="4"/>
  <c r="AW25" i="4" s="1"/>
  <c r="AX14" i="4"/>
  <c r="AY14" i="4"/>
  <c r="BA14" i="4"/>
  <c r="BB14" i="4"/>
  <c r="BC14" i="4"/>
  <c r="BE14" i="4"/>
  <c r="BF14" i="4"/>
  <c r="BG14" i="4"/>
  <c r="BI14" i="4"/>
  <c r="BJ14" i="4"/>
  <c r="BK14" i="4"/>
  <c r="BM14" i="4"/>
  <c r="BN14" i="4"/>
  <c r="BO14" i="4"/>
  <c r="BQ14" i="4"/>
  <c r="BR14" i="4"/>
  <c r="AT14" i="4"/>
  <c r="AT25" i="4" s="1"/>
  <c r="BG27" i="4"/>
  <c r="AS29" i="4"/>
  <c r="AS40" i="4" s="1"/>
  <c r="BG40" i="4" s="1"/>
  <c r="AS28" i="4"/>
  <c r="AS39" i="4" s="1"/>
  <c r="AV39" i="4" s="1"/>
  <c r="AS27" i="4"/>
  <c r="AS38" i="4" s="1"/>
  <c r="AS26" i="4"/>
  <c r="AS37" i="4" s="1"/>
  <c r="AZ37" i="4" s="1"/>
  <c r="AS25" i="4"/>
  <c r="AS36" i="4" s="1"/>
  <c r="AU36" i="4" s="1"/>
  <c r="B26" i="4"/>
  <c r="B37" i="4" s="1"/>
  <c r="B27" i="4"/>
  <c r="B38" i="4" s="1"/>
  <c r="Q38" i="4" s="1"/>
  <c r="B28" i="4"/>
  <c r="B39" i="4" s="1"/>
  <c r="B29" i="4"/>
  <c r="B40" i="4" s="1"/>
  <c r="B25" i="4"/>
  <c r="B36" i="4" s="1"/>
  <c r="AN18" i="4"/>
  <c r="Z18" i="4"/>
  <c r="U18" i="4"/>
  <c r="O18" i="4"/>
  <c r="J18" i="4"/>
  <c r="E18" i="4"/>
  <c r="E29" i="4" s="1"/>
  <c r="X17" i="4"/>
  <c r="S17" i="4"/>
  <c r="N17" i="4"/>
  <c r="J17" i="4"/>
  <c r="F17" i="4"/>
  <c r="F28" i="4" s="1"/>
  <c r="AA16" i="4"/>
  <c r="W16" i="4"/>
  <c r="S16" i="4"/>
  <c r="O16" i="4"/>
  <c r="K16" i="4"/>
  <c r="G16" i="4"/>
  <c r="C16" i="4"/>
  <c r="C27" i="4" s="1"/>
  <c r="X15" i="4"/>
  <c r="T15" i="4"/>
  <c r="P15" i="4"/>
  <c r="L15" i="4"/>
  <c r="H15" i="4"/>
  <c r="D15" i="4"/>
  <c r="D26" i="4" s="1"/>
  <c r="AA14" i="4"/>
  <c r="Z14" i="4"/>
  <c r="Y14" i="4"/>
  <c r="X14" i="4"/>
  <c r="W14" i="4"/>
  <c r="V14" i="4"/>
  <c r="U14" i="4"/>
  <c r="T14" i="4"/>
  <c r="S14" i="4"/>
  <c r="R14" i="4"/>
  <c r="Q14" i="4"/>
  <c r="P14" i="4"/>
  <c r="O14" i="4"/>
  <c r="N14" i="4"/>
  <c r="M14" i="4"/>
  <c r="L14" i="4"/>
  <c r="K14" i="4"/>
  <c r="J14" i="4"/>
  <c r="I14" i="4"/>
  <c r="H14" i="4"/>
  <c r="G14" i="4"/>
  <c r="F14" i="4"/>
  <c r="F25" i="4" s="1"/>
  <c r="E14" i="4"/>
  <c r="E25" i="4" s="1"/>
  <c r="D14" i="4"/>
  <c r="D25" i="4" s="1"/>
  <c r="C14" i="4"/>
  <c r="C25" i="4" s="1"/>
  <c r="AC31" i="3"/>
  <c r="AD31" i="3"/>
  <c r="AF31" i="3" s="1"/>
  <c r="AE31" i="3"/>
  <c r="AG31" i="3"/>
  <c r="AH31" i="3"/>
  <c r="AJ31" i="3"/>
  <c r="AK31" i="3"/>
  <c r="AM31" i="3"/>
  <c r="AN31" i="3"/>
  <c r="AP31" i="3"/>
  <c r="AQ31" i="3"/>
  <c r="AR31" i="3"/>
  <c r="AS31" i="3"/>
  <c r="AT31" i="3"/>
  <c r="AU31" i="3"/>
  <c r="AV31" i="3"/>
  <c r="AW31" i="3"/>
  <c r="AC49" i="3"/>
  <c r="AD49" i="3"/>
  <c r="AE49" i="3"/>
  <c r="AG49" i="3"/>
  <c r="AH49" i="3"/>
  <c r="AJ49" i="3"/>
  <c r="AK49" i="3"/>
  <c r="AM49" i="3"/>
  <c r="AN49" i="3"/>
  <c r="AP49" i="3"/>
  <c r="AQ49" i="3"/>
  <c r="AR49" i="3"/>
  <c r="AS49" i="3"/>
  <c r="AT49" i="3"/>
  <c r="AU49" i="3"/>
  <c r="AV49" i="3"/>
  <c r="AW49" i="3"/>
  <c r="BA29" i="4" l="1"/>
  <c r="AI49" i="3"/>
  <c r="BQ19" i="4"/>
  <c r="V53" i="4" s="1"/>
  <c r="BK19" i="4"/>
  <c r="BO19" i="4"/>
  <c r="BJ19" i="4"/>
  <c r="BE19" i="4"/>
  <c r="BN19" i="4"/>
  <c r="S53" i="4" s="1"/>
  <c r="AX19" i="4"/>
  <c r="BR19" i="4"/>
  <c r="BM19" i="4"/>
  <c r="BG19" i="4"/>
  <c r="BB19" i="4"/>
  <c r="BG31" i="3"/>
  <c r="BJ31" i="3"/>
  <c r="BM31" i="3"/>
  <c r="BP31" i="3"/>
  <c r="BS31" i="3"/>
  <c r="BU31" i="3"/>
  <c r="BW31" i="3"/>
  <c r="BY31" i="3"/>
  <c r="BF49" i="3"/>
  <c r="BK49" i="3"/>
  <c r="BL49" i="3" s="1"/>
  <c r="BQ49" i="3"/>
  <c r="BR49" i="3" s="1"/>
  <c r="BV49" i="3"/>
  <c r="BZ49" i="3"/>
  <c r="AL49" i="3"/>
  <c r="BG49" i="3"/>
  <c r="BM49" i="3"/>
  <c r="BS49" i="3"/>
  <c r="BW49" i="3"/>
  <c r="BF31" i="3"/>
  <c r="BH31" i="3"/>
  <c r="BK31" i="3"/>
  <c r="BN31" i="3"/>
  <c r="BQ31" i="3"/>
  <c r="BT31" i="3"/>
  <c r="BV31" i="3"/>
  <c r="BX31" i="3"/>
  <c r="BZ31" i="3"/>
  <c r="BH49" i="3"/>
  <c r="BN49" i="3"/>
  <c r="BT49" i="3"/>
  <c r="BX49" i="3"/>
  <c r="BA19" i="4"/>
  <c r="BC19" i="4" s="1"/>
  <c r="AY19" i="4"/>
  <c r="AZ19" i="4" s="1"/>
  <c r="AY37" i="4"/>
  <c r="AO49" i="3"/>
  <c r="AF49" i="3"/>
  <c r="BE29" i="4"/>
  <c r="BO19" i="5"/>
  <c r="T53" i="5" s="1"/>
  <c r="G38" i="4"/>
  <c r="AW29" i="4"/>
  <c r="BO27" i="4"/>
  <c r="BJ27" i="4"/>
  <c r="BE27" i="4"/>
  <c r="AY27" i="4"/>
  <c r="BO29" i="4"/>
  <c r="BJ29" i="4"/>
  <c r="AY29" i="4"/>
  <c r="AI31" i="3"/>
  <c r="T53" i="4"/>
  <c r="BN27" i="4"/>
  <c r="AX27" i="4"/>
  <c r="BN29" i="4"/>
  <c r="AX29" i="4"/>
  <c r="F40" i="4"/>
  <c r="N40" i="4"/>
  <c r="D39" i="4"/>
  <c r="M39" i="4"/>
  <c r="AT40" i="4"/>
  <c r="AT39" i="4"/>
  <c r="BF39" i="4"/>
  <c r="BB40" i="4"/>
  <c r="O38" i="4"/>
  <c r="BJ37" i="4"/>
  <c r="BA39" i="4"/>
  <c r="AW40" i="4"/>
  <c r="BA19" i="5"/>
  <c r="BE19" i="5"/>
  <c r="J53" i="5" s="1"/>
  <c r="BM19" i="5"/>
  <c r="R53" i="5" s="1"/>
  <c r="BQ19" i="5"/>
  <c r="V53" i="5" s="1"/>
  <c r="AL31" i="3"/>
  <c r="BD19" i="5"/>
  <c r="BH19" i="5"/>
  <c r="M53" i="5" s="1"/>
  <c r="BL19" i="5"/>
  <c r="Q53" i="5" s="1"/>
  <c r="AO31" i="3"/>
  <c r="BK27" i="4"/>
  <c r="BA27" i="4"/>
  <c r="BQ29" i="4"/>
  <c r="BK29" i="4"/>
  <c r="BD37" i="4"/>
  <c r="AX19" i="5"/>
  <c r="BB19" i="5"/>
  <c r="G53" i="5" s="1"/>
  <c r="BJ19" i="5"/>
  <c r="O53" i="5" s="1"/>
  <c r="BN19" i="5"/>
  <c r="S53" i="5" s="1"/>
  <c r="BR19" i="5"/>
  <c r="W53" i="5" s="1"/>
  <c r="BK19" i="5"/>
  <c r="P53" i="5" s="1"/>
  <c r="AY19" i="5"/>
  <c r="D53" i="5" s="1"/>
  <c r="BG19" i="5"/>
  <c r="BP19" i="5"/>
  <c r="U53" i="5" s="1"/>
  <c r="AY28" i="5"/>
  <c r="H19" i="5"/>
  <c r="D52" i="5" s="1"/>
  <c r="P19" i="5"/>
  <c r="H27" i="5"/>
  <c r="BD26" i="5"/>
  <c r="BH26" i="5"/>
  <c r="BL26" i="5"/>
  <c r="P27" i="5"/>
  <c r="BD28" i="5"/>
  <c r="BH28" i="5"/>
  <c r="AF18" i="5"/>
  <c r="BG28" i="5"/>
  <c r="BK28" i="5"/>
  <c r="BO28" i="5"/>
  <c r="X19" i="5"/>
  <c r="T52" i="5" s="1"/>
  <c r="BP26" i="5"/>
  <c r="BL28" i="5"/>
  <c r="BP28" i="5"/>
  <c r="T29" i="5"/>
  <c r="AX25" i="5"/>
  <c r="BJ25" i="5"/>
  <c r="BR25" i="5"/>
  <c r="AX27" i="5"/>
  <c r="BN27" i="5"/>
  <c r="AY27" i="5"/>
  <c r="BG27" i="5"/>
  <c r="BK27" i="5"/>
  <c r="BO27" i="5"/>
  <c r="BB25" i="5"/>
  <c r="BN25" i="5"/>
  <c r="BB27" i="5"/>
  <c r="BJ27" i="5"/>
  <c r="BR27" i="5"/>
  <c r="BD25" i="5"/>
  <c r="BH25" i="5"/>
  <c r="BL25" i="5"/>
  <c r="BP25" i="5"/>
  <c r="AD15" i="5"/>
  <c r="AX26" i="5"/>
  <c r="BB26" i="5"/>
  <c r="BJ26" i="5"/>
  <c r="BN26" i="5"/>
  <c r="BR26" i="5"/>
  <c r="AG16" i="5"/>
  <c r="BD27" i="5"/>
  <c r="BH27" i="5"/>
  <c r="BL27" i="5"/>
  <c r="BP27" i="5"/>
  <c r="AG18" i="5"/>
  <c r="AJ18" i="5"/>
  <c r="T19" i="5"/>
  <c r="P52" i="5" s="1"/>
  <c r="AJ15" i="5"/>
  <c r="V26" i="5"/>
  <c r="J25" i="5"/>
  <c r="V25" i="5"/>
  <c r="AK15" i="5"/>
  <c r="AO15" i="5"/>
  <c r="AF14" i="5"/>
  <c r="AG15" i="5"/>
  <c r="Z26" i="5"/>
  <c r="N25" i="5"/>
  <c r="Z25" i="5"/>
  <c r="AJ14" i="5"/>
  <c r="AF15" i="5"/>
  <c r="T26" i="5"/>
  <c r="AD16" i="5"/>
  <c r="X27" i="5"/>
  <c r="AF16" i="5"/>
  <c r="AG17" i="5"/>
  <c r="AJ17" i="5"/>
  <c r="V28" i="5"/>
  <c r="Z28" i="5"/>
  <c r="G25" i="5"/>
  <c r="K25" i="5"/>
  <c r="S25" i="5"/>
  <c r="W25" i="5"/>
  <c r="AA25" i="5"/>
  <c r="AN14" i="5"/>
  <c r="BA25" i="5"/>
  <c r="BE25" i="5"/>
  <c r="BM25" i="5"/>
  <c r="BQ25" i="5"/>
  <c r="M26" i="5"/>
  <c r="Q26" i="5"/>
  <c r="U26" i="5"/>
  <c r="Y26" i="5"/>
  <c r="AH15" i="5"/>
  <c r="BA26" i="5"/>
  <c r="BE26" i="5"/>
  <c r="BM26" i="5"/>
  <c r="BQ26" i="5"/>
  <c r="M27" i="5"/>
  <c r="Q27" i="5"/>
  <c r="U27" i="5"/>
  <c r="Y27" i="5"/>
  <c r="G28" i="5"/>
  <c r="K28" i="5"/>
  <c r="S28" i="5"/>
  <c r="W28" i="5"/>
  <c r="AA28" i="5"/>
  <c r="G29" i="5"/>
  <c r="K29" i="5"/>
  <c r="S29" i="5"/>
  <c r="W29" i="5"/>
  <c r="AA29" i="5"/>
  <c r="J27" i="5"/>
  <c r="N27" i="5"/>
  <c r="V27" i="5"/>
  <c r="Z27" i="5"/>
  <c r="AJ16" i="5"/>
  <c r="AF17" i="5"/>
  <c r="AK17" i="5"/>
  <c r="T28" i="5"/>
  <c r="AO17" i="5"/>
  <c r="AD17" i="5"/>
  <c r="H29" i="5"/>
  <c r="P29" i="5"/>
  <c r="X29" i="5"/>
  <c r="AX29" i="5"/>
  <c r="M25" i="5"/>
  <c r="Q19" i="5"/>
  <c r="M52" i="5" s="1"/>
  <c r="U19" i="5"/>
  <c r="Q52" i="5" s="1"/>
  <c r="Y19" i="5"/>
  <c r="U52" i="5" s="1"/>
  <c r="AG14" i="5"/>
  <c r="AY25" i="5"/>
  <c r="BG25" i="5"/>
  <c r="BK25" i="5"/>
  <c r="BO25" i="5"/>
  <c r="G26" i="5"/>
  <c r="K26" i="5"/>
  <c r="S26" i="5"/>
  <c r="W26" i="5"/>
  <c r="AA26" i="5"/>
  <c r="AY26" i="5"/>
  <c r="BG26" i="5"/>
  <c r="BK26" i="5"/>
  <c r="BO26" i="5"/>
  <c r="G27" i="5"/>
  <c r="K27" i="5"/>
  <c r="S27" i="5"/>
  <c r="W27" i="5"/>
  <c r="AA27" i="5"/>
  <c r="AN16" i="5"/>
  <c r="BA27" i="5"/>
  <c r="BE27" i="5"/>
  <c r="BM27" i="5"/>
  <c r="BQ27" i="5"/>
  <c r="M28" i="5"/>
  <c r="AL17" i="5"/>
  <c r="U28" i="5"/>
  <c r="AP17" i="5"/>
  <c r="AH17" i="5"/>
  <c r="BE28" i="5"/>
  <c r="M29" i="5"/>
  <c r="L52" i="5"/>
  <c r="AC14" i="5"/>
  <c r="AK14" i="5"/>
  <c r="AE15" i="5"/>
  <c r="AI15" i="5"/>
  <c r="AM15" i="5"/>
  <c r="AQ15" i="5"/>
  <c r="AC16" i="5"/>
  <c r="AK16" i="5"/>
  <c r="AO16" i="5"/>
  <c r="AE17" i="5"/>
  <c r="AI17" i="5"/>
  <c r="AM17" i="5"/>
  <c r="AQ17" i="5"/>
  <c r="AC18" i="5"/>
  <c r="AK18" i="5"/>
  <c r="AO18" i="5"/>
  <c r="BB29" i="5"/>
  <c r="BJ29" i="5"/>
  <c r="BN29" i="5"/>
  <c r="BR29" i="5"/>
  <c r="J19" i="5"/>
  <c r="N19" i="5"/>
  <c r="J52" i="5" s="1"/>
  <c r="V19" i="5"/>
  <c r="R52" i="5" s="1"/>
  <c r="L20" i="5"/>
  <c r="H25" i="5"/>
  <c r="T25" i="5"/>
  <c r="X25" i="5"/>
  <c r="BI36" i="5"/>
  <c r="BE36" i="5"/>
  <c r="BA36" i="5"/>
  <c r="AW36" i="5"/>
  <c r="BH36" i="5"/>
  <c r="BD36" i="5"/>
  <c r="AZ36" i="5"/>
  <c r="AV36" i="5"/>
  <c r="BK36" i="5"/>
  <c r="BG36" i="5"/>
  <c r="BC36" i="5"/>
  <c r="AY36" i="5"/>
  <c r="AU36" i="5"/>
  <c r="BJ36" i="5"/>
  <c r="BF36" i="5"/>
  <c r="BB36" i="5"/>
  <c r="AX36" i="5"/>
  <c r="AT36" i="5"/>
  <c r="H26" i="5"/>
  <c r="N26" i="5"/>
  <c r="X26" i="5"/>
  <c r="BK37" i="5"/>
  <c r="BG37" i="5"/>
  <c r="BC37" i="5"/>
  <c r="AY37" i="5"/>
  <c r="AU37" i="5"/>
  <c r="BJ37" i="5"/>
  <c r="BF37" i="5"/>
  <c r="BB37" i="5"/>
  <c r="AX37" i="5"/>
  <c r="AT37" i="5"/>
  <c r="BI37" i="5"/>
  <c r="BE37" i="5"/>
  <c r="BA37" i="5"/>
  <c r="AW37" i="5"/>
  <c r="BH37" i="5"/>
  <c r="BD37" i="5"/>
  <c r="AZ37" i="5"/>
  <c r="AV37" i="5"/>
  <c r="T27" i="5"/>
  <c r="BI38" i="5"/>
  <c r="BE38" i="5"/>
  <c r="BA38" i="5"/>
  <c r="AW38" i="5"/>
  <c r="BH38" i="5"/>
  <c r="BD38" i="5"/>
  <c r="AZ38" i="5"/>
  <c r="AV38" i="5"/>
  <c r="BK38" i="5"/>
  <c r="BG38" i="5"/>
  <c r="BC38" i="5"/>
  <c r="AY38" i="5"/>
  <c r="AU38" i="5"/>
  <c r="BJ38" i="5"/>
  <c r="BF38" i="5"/>
  <c r="BB38" i="5"/>
  <c r="AX38" i="5"/>
  <c r="AT38" i="5"/>
  <c r="H28" i="5"/>
  <c r="N28" i="5"/>
  <c r="X28" i="5"/>
  <c r="BK39" i="5"/>
  <c r="BG39" i="5"/>
  <c r="BC39" i="5"/>
  <c r="AY39" i="5"/>
  <c r="AU39" i="5"/>
  <c r="BJ39" i="5"/>
  <c r="BF39" i="5"/>
  <c r="BB39" i="5"/>
  <c r="AX39" i="5"/>
  <c r="AT39" i="5"/>
  <c r="BI39" i="5"/>
  <c r="BE39" i="5"/>
  <c r="BA39" i="5"/>
  <c r="AW39" i="5"/>
  <c r="BH39" i="5"/>
  <c r="BD39" i="5"/>
  <c r="AZ39" i="5"/>
  <c r="AV39" i="5"/>
  <c r="BI40" i="5"/>
  <c r="BE40" i="5"/>
  <c r="BA40" i="5"/>
  <c r="AW40" i="5"/>
  <c r="BH40" i="5"/>
  <c r="BD40" i="5"/>
  <c r="AZ40" i="5"/>
  <c r="AV40" i="5"/>
  <c r="BK40" i="5"/>
  <c r="BG40" i="5"/>
  <c r="BC40" i="5"/>
  <c r="AY40" i="5"/>
  <c r="AU40" i="5"/>
  <c r="BJ40" i="5"/>
  <c r="BF40" i="5"/>
  <c r="BB40" i="5"/>
  <c r="AX40" i="5"/>
  <c r="AT40" i="5"/>
  <c r="AR14" i="5"/>
  <c r="AL15" i="5"/>
  <c r="AP15" i="5"/>
  <c r="AD14" i="5"/>
  <c r="AH14" i="5"/>
  <c r="AL14" i="5"/>
  <c r="AP14" i="5"/>
  <c r="AN15" i="5"/>
  <c r="AR15" i="5"/>
  <c r="AH16" i="5"/>
  <c r="AL16" i="5"/>
  <c r="AP16" i="5"/>
  <c r="AN17" i="5"/>
  <c r="AR17" i="5"/>
  <c r="BA28" i="5"/>
  <c r="BM28" i="5"/>
  <c r="BQ28" i="5"/>
  <c r="Q29" i="5"/>
  <c r="U29" i="5"/>
  <c r="Y29" i="5"/>
  <c r="AD18" i="5"/>
  <c r="AH18" i="5"/>
  <c r="AL18" i="5"/>
  <c r="AP18" i="5"/>
  <c r="AY29" i="5"/>
  <c r="BG29" i="5"/>
  <c r="BK29" i="5"/>
  <c r="BO29" i="5"/>
  <c r="G19" i="5"/>
  <c r="K19" i="5"/>
  <c r="G52" i="5" s="1"/>
  <c r="S19" i="5"/>
  <c r="O52" i="5" s="1"/>
  <c r="W19" i="5"/>
  <c r="S52" i="5" s="1"/>
  <c r="P25" i="5"/>
  <c r="U25" i="5"/>
  <c r="Y25" i="5"/>
  <c r="J26" i="5"/>
  <c r="P26" i="5"/>
  <c r="J28" i="5"/>
  <c r="P28" i="5"/>
  <c r="Y28" i="5"/>
  <c r="AO14" i="5"/>
  <c r="AE14" i="5"/>
  <c r="AI14" i="5"/>
  <c r="AM14" i="5"/>
  <c r="AQ14" i="5"/>
  <c r="AC15" i="5"/>
  <c r="AE16" i="5"/>
  <c r="AI16" i="5"/>
  <c r="AM16" i="5"/>
  <c r="AQ16" i="5"/>
  <c r="AC17" i="5"/>
  <c r="AX28" i="5"/>
  <c r="BB28" i="5"/>
  <c r="BJ28" i="5"/>
  <c r="BJ30" i="5" s="1"/>
  <c r="BN28" i="5"/>
  <c r="BR28" i="5"/>
  <c r="J29" i="5"/>
  <c r="N29" i="5"/>
  <c r="V29" i="5"/>
  <c r="Z29" i="5"/>
  <c r="AE18" i="5"/>
  <c r="AI18" i="5"/>
  <c r="AM18" i="5"/>
  <c r="AQ18" i="5"/>
  <c r="BD29" i="5"/>
  <c r="BH29" i="5"/>
  <c r="BL29" i="5"/>
  <c r="BP29" i="5"/>
  <c r="Q36" i="5"/>
  <c r="M36" i="5"/>
  <c r="I36" i="5"/>
  <c r="E36" i="5"/>
  <c r="T36" i="5"/>
  <c r="P36" i="5"/>
  <c r="L36" i="5"/>
  <c r="H36" i="5"/>
  <c r="D36" i="5"/>
  <c r="S36" i="5"/>
  <c r="O36" i="5"/>
  <c r="K36" i="5"/>
  <c r="G36" i="5"/>
  <c r="C36" i="5"/>
  <c r="R36" i="5"/>
  <c r="N36" i="5"/>
  <c r="J36" i="5"/>
  <c r="F36" i="5"/>
  <c r="Q25" i="5"/>
  <c r="S37" i="5"/>
  <c r="O37" i="5"/>
  <c r="K37" i="5"/>
  <c r="G37" i="5"/>
  <c r="C37" i="5"/>
  <c r="R37" i="5"/>
  <c r="N37" i="5"/>
  <c r="J37" i="5"/>
  <c r="F37" i="5"/>
  <c r="Q37" i="5"/>
  <c r="M37" i="5"/>
  <c r="I37" i="5"/>
  <c r="E37" i="5"/>
  <c r="T37" i="5"/>
  <c r="P37" i="5"/>
  <c r="L37" i="5"/>
  <c r="H37" i="5"/>
  <c r="D37" i="5"/>
  <c r="Q38" i="5"/>
  <c r="M38" i="5"/>
  <c r="I38" i="5"/>
  <c r="E38" i="5"/>
  <c r="T38" i="5"/>
  <c r="P38" i="5"/>
  <c r="L38" i="5"/>
  <c r="H38" i="5"/>
  <c r="D38" i="5"/>
  <c r="S38" i="5"/>
  <c r="O38" i="5"/>
  <c r="K38" i="5"/>
  <c r="G38" i="5"/>
  <c r="C38" i="5"/>
  <c r="R38" i="5"/>
  <c r="N38" i="5"/>
  <c r="J38" i="5"/>
  <c r="F38" i="5"/>
  <c r="S39" i="5"/>
  <c r="O39" i="5"/>
  <c r="K39" i="5"/>
  <c r="G39" i="5"/>
  <c r="C39" i="5"/>
  <c r="R39" i="5"/>
  <c r="N39" i="5"/>
  <c r="J39" i="5"/>
  <c r="F39" i="5"/>
  <c r="Q39" i="5"/>
  <c r="M39" i="5"/>
  <c r="I39" i="5"/>
  <c r="E39" i="5"/>
  <c r="T39" i="5"/>
  <c r="P39" i="5"/>
  <c r="L39" i="5"/>
  <c r="H39" i="5"/>
  <c r="D39" i="5"/>
  <c r="Q28" i="5"/>
  <c r="AR16" i="5"/>
  <c r="AR18" i="5"/>
  <c r="BA29" i="5"/>
  <c r="BE29" i="5"/>
  <c r="BE30" i="5" s="1"/>
  <c r="BM29" i="5"/>
  <c r="BQ29" i="5"/>
  <c r="M19" i="5"/>
  <c r="Q40" i="5"/>
  <c r="M40" i="5"/>
  <c r="I40" i="5"/>
  <c r="E40" i="5"/>
  <c r="T40" i="5"/>
  <c r="P40" i="5"/>
  <c r="L40" i="5"/>
  <c r="H40" i="5"/>
  <c r="D40" i="5"/>
  <c r="S40" i="5"/>
  <c r="O40" i="5"/>
  <c r="K40" i="5"/>
  <c r="G40" i="5"/>
  <c r="C40" i="5"/>
  <c r="R40" i="5"/>
  <c r="N40" i="5"/>
  <c r="J40" i="5"/>
  <c r="F40" i="5"/>
  <c r="AU38" i="4"/>
  <c r="AZ38" i="4"/>
  <c r="BE38" i="4"/>
  <c r="BK38" i="4"/>
  <c r="BQ26" i="4"/>
  <c r="BQ28" i="4"/>
  <c r="BK28" i="4"/>
  <c r="N28" i="4"/>
  <c r="X28" i="4"/>
  <c r="I15" i="4"/>
  <c r="Q15" i="4"/>
  <c r="Y15" i="4"/>
  <c r="H16" i="4"/>
  <c r="P16" i="4"/>
  <c r="X16" i="4"/>
  <c r="K17" i="4"/>
  <c r="K28" i="4" s="1"/>
  <c r="T17" i="4"/>
  <c r="T28" i="4" s="1"/>
  <c r="F18" i="4"/>
  <c r="Y29" i="4" s="1"/>
  <c r="V18" i="4"/>
  <c r="J38" i="4"/>
  <c r="E39" i="4"/>
  <c r="R40" i="4"/>
  <c r="BA28" i="4"/>
  <c r="BA26" i="4"/>
  <c r="BF40" i="4"/>
  <c r="BA40" i="4"/>
  <c r="AU40" i="4"/>
  <c r="BG26" i="4"/>
  <c r="AW26" i="4"/>
  <c r="BH37" i="4"/>
  <c r="BC37" i="4"/>
  <c r="AX37" i="4"/>
  <c r="BI38" i="4"/>
  <c r="BD38" i="4"/>
  <c r="AY38" i="4"/>
  <c r="BJ39" i="4"/>
  <c r="BE39" i="4"/>
  <c r="AZ39" i="4"/>
  <c r="BK40" i="4"/>
  <c r="F15" i="4"/>
  <c r="X26" i="4" s="1"/>
  <c r="J15" i="4"/>
  <c r="N15" i="4"/>
  <c r="R15" i="4"/>
  <c r="V15" i="4"/>
  <c r="V26" i="4" s="1"/>
  <c r="Z15" i="4"/>
  <c r="E16" i="4"/>
  <c r="E27" i="4" s="1"/>
  <c r="I16" i="4"/>
  <c r="M16" i="4"/>
  <c r="Q16" i="4"/>
  <c r="U16" i="4"/>
  <c r="Y16" i="4"/>
  <c r="D17" i="4"/>
  <c r="D28" i="4" s="1"/>
  <c r="H17" i="4"/>
  <c r="H28" i="4" s="1"/>
  <c r="L17" i="4"/>
  <c r="P17" i="4"/>
  <c r="P28" i="4" s="1"/>
  <c r="V17" i="4"/>
  <c r="AM17" i="4" s="1"/>
  <c r="AA17" i="4"/>
  <c r="AA28" i="4" s="1"/>
  <c r="G18" i="4"/>
  <c r="AE18" i="4" s="1"/>
  <c r="M18" i="4"/>
  <c r="R18" i="4"/>
  <c r="W18" i="4"/>
  <c r="D38" i="4"/>
  <c r="K38" i="4"/>
  <c r="R38" i="4"/>
  <c r="I39" i="4"/>
  <c r="T39" i="4"/>
  <c r="AY28" i="4"/>
  <c r="BJ26" i="4"/>
  <c r="BE26" i="4"/>
  <c r="BO28" i="4"/>
  <c r="BJ28" i="4"/>
  <c r="BE28" i="4"/>
  <c r="AT37" i="4"/>
  <c r="BG37" i="4"/>
  <c r="BB37" i="4"/>
  <c r="AV37" i="4"/>
  <c r="BH38" i="4"/>
  <c r="BC38" i="4"/>
  <c r="AW38" i="4"/>
  <c r="BI39" i="4"/>
  <c r="BD39" i="4"/>
  <c r="AX39" i="4"/>
  <c r="BJ40" i="4"/>
  <c r="BE40" i="4"/>
  <c r="AY40" i="4"/>
  <c r="AV18" i="4"/>
  <c r="AV29" i="4" s="1"/>
  <c r="AZ18" i="4"/>
  <c r="BD18" i="4"/>
  <c r="BD29" i="4" s="1"/>
  <c r="BH18" i="4"/>
  <c r="BH29" i="4" s="1"/>
  <c r="BL18" i="4"/>
  <c r="BL29" i="4" s="1"/>
  <c r="BP18" i="4"/>
  <c r="BP29" i="4" s="1"/>
  <c r="AV17" i="4"/>
  <c r="AV28" i="4" s="1"/>
  <c r="AZ17" i="4"/>
  <c r="BD17" i="4"/>
  <c r="BD28" i="4" s="1"/>
  <c r="BH17" i="4"/>
  <c r="BH28" i="4" s="1"/>
  <c r="BL17" i="4"/>
  <c r="BL28" i="4" s="1"/>
  <c r="BP17" i="4"/>
  <c r="BP28" i="4" s="1"/>
  <c r="AV16" i="4"/>
  <c r="AV27" i="4" s="1"/>
  <c r="AZ16" i="4"/>
  <c r="BD16" i="4"/>
  <c r="BH16" i="4"/>
  <c r="BH27" i="4" s="1"/>
  <c r="BL16" i="4"/>
  <c r="BL27" i="4" s="1"/>
  <c r="BP16" i="4"/>
  <c r="BP27" i="4" s="1"/>
  <c r="AV15" i="4"/>
  <c r="AV26" i="4" s="1"/>
  <c r="AZ15" i="4"/>
  <c r="BD15" i="4"/>
  <c r="BD26" i="4" s="1"/>
  <c r="BH15" i="4"/>
  <c r="BH26" i="4" s="1"/>
  <c r="BL15" i="4"/>
  <c r="BL26" i="4" s="1"/>
  <c r="BP15" i="4"/>
  <c r="BP26" i="4" s="1"/>
  <c r="AT16" i="4"/>
  <c r="AT27" i="4" s="1"/>
  <c r="AV14" i="4"/>
  <c r="AV25" i="4" s="1"/>
  <c r="AZ14" i="4"/>
  <c r="BD14" i="4"/>
  <c r="BH14" i="4"/>
  <c r="BL14" i="4"/>
  <c r="BP14" i="4"/>
  <c r="X18" i="4"/>
  <c r="T18" i="4"/>
  <c r="P18" i="4"/>
  <c r="L18" i="4"/>
  <c r="H18" i="4"/>
  <c r="D18" i="4"/>
  <c r="D29" i="4" s="1"/>
  <c r="Y17" i="4"/>
  <c r="Y28" i="4" s="1"/>
  <c r="U17" i="4"/>
  <c r="U28" i="4" s="1"/>
  <c r="Q17" i="4"/>
  <c r="Q28" i="4" s="1"/>
  <c r="AV40" i="4"/>
  <c r="AZ40" i="4"/>
  <c r="BD40" i="4"/>
  <c r="BH40" i="4"/>
  <c r="AU39" i="4"/>
  <c r="AY39" i="4"/>
  <c r="BC39" i="4"/>
  <c r="BG39" i="4"/>
  <c r="BK39" i="4"/>
  <c r="AX38" i="4"/>
  <c r="BB38" i="4"/>
  <c r="BF38" i="4"/>
  <c r="BJ38" i="4"/>
  <c r="AW37" i="4"/>
  <c r="BA37" i="4"/>
  <c r="BE37" i="4"/>
  <c r="BI37" i="4"/>
  <c r="AT38" i="4"/>
  <c r="J40" i="4"/>
  <c r="P39" i="4"/>
  <c r="H39" i="4"/>
  <c r="S38" i="4"/>
  <c r="N38" i="4"/>
  <c r="H38" i="4"/>
  <c r="C38" i="4"/>
  <c r="S28" i="4"/>
  <c r="E15" i="4"/>
  <c r="E26" i="4" s="1"/>
  <c r="M15" i="4"/>
  <c r="U15" i="4"/>
  <c r="D16" i="4"/>
  <c r="D27" i="4" s="1"/>
  <c r="L16" i="4"/>
  <c r="T16" i="4"/>
  <c r="C17" i="4"/>
  <c r="C28" i="4" s="1"/>
  <c r="G17" i="4"/>
  <c r="AE17" i="4" s="1"/>
  <c r="O17" i="4"/>
  <c r="Z17" i="4"/>
  <c r="Z28" i="4" s="1"/>
  <c r="K18" i="4"/>
  <c r="AH18" i="4" s="1"/>
  <c r="Q18" i="4"/>
  <c r="AA18" i="4"/>
  <c r="P38" i="4"/>
  <c r="Q39" i="4"/>
  <c r="C15" i="4"/>
  <c r="C26" i="4" s="1"/>
  <c r="G15" i="4"/>
  <c r="K15" i="4"/>
  <c r="O15" i="4"/>
  <c r="S15" i="4"/>
  <c r="W15" i="4"/>
  <c r="W26" i="4" s="1"/>
  <c r="AA15" i="4"/>
  <c r="F16" i="4"/>
  <c r="F27" i="4" s="1"/>
  <c r="J16" i="4"/>
  <c r="N16" i="4"/>
  <c r="R16" i="4"/>
  <c r="V16" i="4"/>
  <c r="AM16" i="4" s="1"/>
  <c r="Z16" i="4"/>
  <c r="E17" i="4"/>
  <c r="E28" i="4" s="1"/>
  <c r="I17" i="4"/>
  <c r="M17" i="4"/>
  <c r="M28" i="4" s="1"/>
  <c r="R17" i="4"/>
  <c r="W17" i="4"/>
  <c r="W28" i="4" s="1"/>
  <c r="C18" i="4"/>
  <c r="C29" i="4" s="1"/>
  <c r="I18" i="4"/>
  <c r="N18" i="4"/>
  <c r="AJ18" i="4" s="1"/>
  <c r="S18" i="4"/>
  <c r="F38" i="4"/>
  <c r="L38" i="4"/>
  <c r="T38" i="4"/>
  <c r="L39" i="4"/>
  <c r="S39" i="4"/>
  <c r="AX28" i="4"/>
  <c r="BN26" i="4"/>
  <c r="AX26" i="4"/>
  <c r="BN28" i="4"/>
  <c r="BK37" i="4"/>
  <c r="BF37" i="4"/>
  <c r="AU37" i="4"/>
  <c r="BG38" i="4"/>
  <c r="BA38" i="4"/>
  <c r="AV38" i="4"/>
  <c r="BH39" i="4"/>
  <c r="BB39" i="4"/>
  <c r="AW39" i="4"/>
  <c r="BI40" i="4"/>
  <c r="BC40" i="4"/>
  <c r="AX40" i="4"/>
  <c r="Q40" i="4"/>
  <c r="BJ36" i="4"/>
  <c r="BF36" i="4"/>
  <c r="BB36" i="4"/>
  <c r="AX36" i="4"/>
  <c r="BI36" i="4"/>
  <c r="BE36" i="4"/>
  <c r="BA36" i="4"/>
  <c r="AW36" i="4"/>
  <c r="AT36" i="4"/>
  <c r="BH36" i="4"/>
  <c r="BD36" i="4"/>
  <c r="AZ36" i="4"/>
  <c r="AV36" i="4"/>
  <c r="BK36" i="4"/>
  <c r="BG36" i="4"/>
  <c r="BC36" i="4"/>
  <c r="AY36" i="4"/>
  <c r="AW28" i="4"/>
  <c r="AY26" i="4"/>
  <c r="BK26" i="4"/>
  <c r="BO26" i="4"/>
  <c r="BE25" i="4"/>
  <c r="BQ25" i="4"/>
  <c r="AX25" i="4"/>
  <c r="BB25" i="4"/>
  <c r="BJ25" i="4"/>
  <c r="BN25" i="4"/>
  <c r="BR25" i="4"/>
  <c r="H25" i="4"/>
  <c r="AY25" i="4"/>
  <c r="BG25" i="4"/>
  <c r="BK25" i="4"/>
  <c r="BO25" i="4"/>
  <c r="BA25" i="4"/>
  <c r="BM25" i="4"/>
  <c r="M25" i="4"/>
  <c r="BH25" i="4"/>
  <c r="P25" i="4"/>
  <c r="T25" i="4"/>
  <c r="X25" i="4"/>
  <c r="Q25" i="4"/>
  <c r="U25" i="4"/>
  <c r="Y25" i="4"/>
  <c r="J28" i="4"/>
  <c r="V25" i="4"/>
  <c r="O53" i="4"/>
  <c r="J25" i="4"/>
  <c r="N25" i="4"/>
  <c r="Z25" i="4"/>
  <c r="G25" i="4"/>
  <c r="K25" i="4"/>
  <c r="S25" i="4"/>
  <c r="W25" i="4"/>
  <c r="AA25" i="4"/>
  <c r="T37" i="4"/>
  <c r="P37" i="4"/>
  <c r="L37" i="4"/>
  <c r="H37" i="4"/>
  <c r="D37" i="4"/>
  <c r="S37" i="4"/>
  <c r="O37" i="4"/>
  <c r="K37" i="4"/>
  <c r="G37" i="4"/>
  <c r="C37" i="4"/>
  <c r="M37" i="4"/>
  <c r="E37" i="4"/>
  <c r="R37" i="4"/>
  <c r="N37" i="4"/>
  <c r="J37" i="4"/>
  <c r="F37" i="4"/>
  <c r="Q37" i="4"/>
  <c r="I37" i="4"/>
  <c r="R36" i="4"/>
  <c r="N36" i="4"/>
  <c r="J36" i="4"/>
  <c r="F36" i="4"/>
  <c r="O36" i="4"/>
  <c r="C36" i="4"/>
  <c r="Q36" i="4"/>
  <c r="M36" i="4"/>
  <c r="I36" i="4"/>
  <c r="E36" i="4"/>
  <c r="K36" i="4"/>
  <c r="T36" i="4"/>
  <c r="P36" i="4"/>
  <c r="L36" i="4"/>
  <c r="H36" i="4"/>
  <c r="D36" i="4"/>
  <c r="S36" i="4"/>
  <c r="G36" i="4"/>
  <c r="J39" i="4"/>
  <c r="N39" i="4"/>
  <c r="R39" i="4"/>
  <c r="H40" i="4"/>
  <c r="L40" i="4"/>
  <c r="P40" i="4"/>
  <c r="T40" i="4"/>
  <c r="C40" i="4"/>
  <c r="G40" i="4"/>
  <c r="K40" i="4"/>
  <c r="O40" i="4"/>
  <c r="S40" i="4"/>
  <c r="F39" i="4"/>
  <c r="D40" i="4"/>
  <c r="E38" i="4"/>
  <c r="I38" i="4"/>
  <c r="M38" i="4"/>
  <c r="C39" i="4"/>
  <c r="G39" i="4"/>
  <c r="K39" i="4"/>
  <c r="O39" i="4"/>
  <c r="E40" i="4"/>
  <c r="I40" i="4"/>
  <c r="M40" i="4"/>
  <c r="Y26" i="4"/>
  <c r="AF14" i="4"/>
  <c r="AG17" i="4"/>
  <c r="AJ17" i="4"/>
  <c r="AQ17" i="4"/>
  <c r="AC17" i="4"/>
  <c r="AO17" i="4"/>
  <c r="AD18" i="4"/>
  <c r="AL14" i="4"/>
  <c r="AP14" i="4"/>
  <c r="AQ14" i="4"/>
  <c r="AH14" i="4"/>
  <c r="AR14" i="4"/>
  <c r="AE14" i="4"/>
  <c r="AJ14" i="4"/>
  <c r="AC14" i="4"/>
  <c r="AG14" i="4"/>
  <c r="AK14" i="4"/>
  <c r="AO14" i="4"/>
  <c r="AI14" i="4"/>
  <c r="AM14" i="4"/>
  <c r="AD14" i="4"/>
  <c r="AK15" i="4" l="1"/>
  <c r="U26" i="4"/>
  <c r="S26" i="4"/>
  <c r="AO16" i="4"/>
  <c r="AF15" i="4"/>
  <c r="T26" i="4"/>
  <c r="P26" i="4"/>
  <c r="AD15" i="4"/>
  <c r="AH17" i="4"/>
  <c r="K26" i="4"/>
  <c r="AQ15" i="4"/>
  <c r="J26" i="4"/>
  <c r="AG18" i="4"/>
  <c r="AE16" i="4"/>
  <c r="AC16" i="4"/>
  <c r="G29" i="4"/>
  <c r="BD19" i="4"/>
  <c r="BF19" i="4" s="1"/>
  <c r="AX30" i="5"/>
  <c r="AI16" i="4"/>
  <c r="BN30" i="5"/>
  <c r="BC41" i="4"/>
  <c r="AY53" i="4" s="1"/>
  <c r="AZ41" i="4"/>
  <c r="AV53" i="4" s="1"/>
  <c r="AX41" i="4"/>
  <c r="AT53" i="4" s="1"/>
  <c r="G41" i="4"/>
  <c r="AT52" i="4" s="1"/>
  <c r="BG41" i="4"/>
  <c r="BC53" i="4" s="1"/>
  <c r="BD41" i="4"/>
  <c r="AZ53" i="4" s="1"/>
  <c r="BA41" i="4"/>
  <c r="AW53" i="4" s="1"/>
  <c r="BL31" i="3"/>
  <c r="BK41" i="4"/>
  <c r="BG53" i="4" s="1"/>
  <c r="BB41" i="4"/>
  <c r="AX53" i="4" s="1"/>
  <c r="BH41" i="4"/>
  <c r="BD53" i="4" s="1"/>
  <c r="BE41" i="4"/>
  <c r="BA53" i="4" s="1"/>
  <c r="BF41" i="4"/>
  <c r="BB53" i="4" s="1"/>
  <c r="BP19" i="4"/>
  <c r="U53" i="4" s="1"/>
  <c r="AY41" i="4"/>
  <c r="AU53" i="4" s="1"/>
  <c r="BI41" i="4"/>
  <c r="BE53" i="4" s="1"/>
  <c r="BJ41" i="4"/>
  <c r="BF53" i="4" s="1"/>
  <c r="T41" i="4"/>
  <c r="BG52" i="4" s="1"/>
  <c r="BH19" i="4"/>
  <c r="BI19" i="4" s="1"/>
  <c r="BI49" i="3"/>
  <c r="BO31" i="3"/>
  <c r="BI31" i="3"/>
  <c r="BO49" i="3"/>
  <c r="BR31" i="3"/>
  <c r="J41" i="5"/>
  <c r="AW52" i="5" s="1"/>
  <c r="G41" i="5"/>
  <c r="AT52" i="5" s="1"/>
  <c r="T41" i="5"/>
  <c r="BG52" i="5" s="1"/>
  <c r="Q41" i="5"/>
  <c r="BD52" i="5" s="1"/>
  <c r="BJ41" i="5"/>
  <c r="BF53" i="5" s="1"/>
  <c r="BG41" i="5"/>
  <c r="BC53" i="5" s="1"/>
  <c r="BD41" i="5"/>
  <c r="AZ53" i="5" s="1"/>
  <c r="BE41" i="5"/>
  <c r="BA53" i="5" s="1"/>
  <c r="N41" i="5"/>
  <c r="BA52" i="5" s="1"/>
  <c r="K41" i="5"/>
  <c r="AX52" i="5" s="1"/>
  <c r="H41" i="5"/>
  <c r="AU52" i="5" s="1"/>
  <c r="AX41" i="5"/>
  <c r="AT53" i="5" s="1"/>
  <c r="BK41" i="5"/>
  <c r="BG53" i="5" s="1"/>
  <c r="BH41" i="5"/>
  <c r="BD53" i="5" s="1"/>
  <c r="BI41" i="5"/>
  <c r="BE53" i="5" s="1"/>
  <c r="R41" i="5"/>
  <c r="BE52" i="5" s="1"/>
  <c r="O41" i="5"/>
  <c r="BB52" i="5" s="1"/>
  <c r="L41" i="5"/>
  <c r="AY52" i="5" s="1"/>
  <c r="I41" i="5"/>
  <c r="AV52" i="5" s="1"/>
  <c r="BB41" i="5"/>
  <c r="AX53" i="5" s="1"/>
  <c r="AY41" i="5"/>
  <c r="AU53" i="5" s="1"/>
  <c r="S41" i="5"/>
  <c r="BF52" i="5" s="1"/>
  <c r="P41" i="5"/>
  <c r="BC52" i="5" s="1"/>
  <c r="M41" i="5"/>
  <c r="AZ52" i="5" s="1"/>
  <c r="BF41" i="5"/>
  <c r="BB53" i="5" s="1"/>
  <c r="BC41" i="5"/>
  <c r="AY53" i="5" s="1"/>
  <c r="AZ41" i="5"/>
  <c r="AV53" i="5" s="1"/>
  <c r="BA41" i="5"/>
  <c r="AW53" i="5" s="1"/>
  <c r="BL25" i="4"/>
  <c r="BL19" i="4"/>
  <c r="Q53" i="4" s="1"/>
  <c r="AP16" i="4"/>
  <c r="X27" i="4"/>
  <c r="Q26" i="4"/>
  <c r="N29" i="4"/>
  <c r="U29" i="4"/>
  <c r="AN17" i="4"/>
  <c r="AI17" i="4"/>
  <c r="AF16" i="4"/>
  <c r="S27" i="4"/>
  <c r="AN15" i="4"/>
  <c r="V27" i="4"/>
  <c r="AH16" i="4"/>
  <c r="W27" i="4"/>
  <c r="N27" i="4"/>
  <c r="G19" i="4"/>
  <c r="C52" i="4" s="1"/>
  <c r="Q27" i="4"/>
  <c r="H27" i="4"/>
  <c r="BP30" i="5"/>
  <c r="Z30" i="5"/>
  <c r="BR30" i="5"/>
  <c r="BO30" i="5"/>
  <c r="AL15" i="4"/>
  <c r="AK17" i="4"/>
  <c r="Y27" i="4"/>
  <c r="G27" i="4"/>
  <c r="T27" i="4"/>
  <c r="K27" i="4"/>
  <c r="AQ16" i="4"/>
  <c r="AG16" i="4"/>
  <c r="AP15" i="4"/>
  <c r="AL16" i="4"/>
  <c r="M27" i="4"/>
  <c r="AE15" i="4"/>
  <c r="AN14" i="4"/>
  <c r="AM15" i="4"/>
  <c r="AP17" i="4"/>
  <c r="AN16" i="4"/>
  <c r="H26" i="4"/>
  <c r="AD16" i="4"/>
  <c r="AR16" i="4"/>
  <c r="AA27" i="4"/>
  <c r="V28" i="4"/>
  <c r="Q19" i="4"/>
  <c r="M52" i="4" s="1"/>
  <c r="BP25" i="4"/>
  <c r="L53" i="5"/>
  <c r="BI19" i="5"/>
  <c r="N53" i="5" s="1"/>
  <c r="AG15" i="4"/>
  <c r="Z26" i="4"/>
  <c r="N19" i="4"/>
  <c r="J52" i="4" s="1"/>
  <c r="X19" i="4"/>
  <c r="T52" i="4" s="1"/>
  <c r="AI15" i="4"/>
  <c r="AR15" i="4"/>
  <c r="AL17" i="4"/>
  <c r="AF17" i="4"/>
  <c r="F26" i="4"/>
  <c r="M26" i="4"/>
  <c r="AA26" i="4"/>
  <c r="AJ16" i="4"/>
  <c r="G26" i="4"/>
  <c r="AW41" i="4"/>
  <c r="F53" i="5"/>
  <c r="BC19" i="5"/>
  <c r="H53" i="5" s="1"/>
  <c r="AD17" i="4"/>
  <c r="BD25" i="4"/>
  <c r="AO15" i="4"/>
  <c r="AR17" i="4"/>
  <c r="AH15" i="4"/>
  <c r="G28" i="4"/>
  <c r="C53" i="5"/>
  <c r="AZ19" i="5"/>
  <c r="E53" i="5" s="1"/>
  <c r="I53" i="5"/>
  <c r="BF19" i="5"/>
  <c r="K53" i="5" s="1"/>
  <c r="K30" i="5"/>
  <c r="R19" i="5"/>
  <c r="N52" i="5" s="1"/>
  <c r="G30" i="5"/>
  <c r="AA30" i="5"/>
  <c r="V30" i="5"/>
  <c r="BH30" i="5"/>
  <c r="BG30" i="5"/>
  <c r="BL30" i="5"/>
  <c r="BK30" i="5"/>
  <c r="U30" i="5"/>
  <c r="BD30" i="5"/>
  <c r="BB30" i="5"/>
  <c r="AY30" i="5"/>
  <c r="S30" i="5"/>
  <c r="W30" i="5"/>
  <c r="J30" i="5"/>
  <c r="BM30" i="5"/>
  <c r="BA30" i="5"/>
  <c r="N30" i="5"/>
  <c r="M30" i="5"/>
  <c r="Z19" i="5"/>
  <c r="V52" i="5" s="1"/>
  <c r="BQ30" i="5"/>
  <c r="Q30" i="5"/>
  <c r="Y30" i="5"/>
  <c r="AW41" i="5"/>
  <c r="X30" i="5"/>
  <c r="F41" i="5"/>
  <c r="T30" i="5"/>
  <c r="I52" i="5"/>
  <c r="O19" i="5"/>
  <c r="K52" i="5" s="1"/>
  <c r="P30" i="5"/>
  <c r="C52" i="5"/>
  <c r="I19" i="5"/>
  <c r="E52" i="5" s="1"/>
  <c r="H30" i="5"/>
  <c r="F52" i="5"/>
  <c r="L19" i="5"/>
  <c r="H52" i="5" s="1"/>
  <c r="AA19" i="5"/>
  <c r="W52" i="5" s="1"/>
  <c r="I53" i="4"/>
  <c r="U27" i="4"/>
  <c r="AJ15" i="4"/>
  <c r="P19" i="4"/>
  <c r="L52" i="4" s="1"/>
  <c r="N26" i="4"/>
  <c r="P27" i="4"/>
  <c r="AK16" i="4"/>
  <c r="Z27" i="4"/>
  <c r="R53" i="4"/>
  <c r="F29" i="4"/>
  <c r="BO30" i="4" s="1"/>
  <c r="P53" i="4"/>
  <c r="Q29" i="4"/>
  <c r="M29" i="4"/>
  <c r="H29" i="4"/>
  <c r="C53" i="4"/>
  <c r="J29" i="4"/>
  <c r="K29" i="4"/>
  <c r="P29" i="4"/>
  <c r="W29" i="4"/>
  <c r="W19" i="4"/>
  <c r="S52" i="4" s="1"/>
  <c r="T19" i="4"/>
  <c r="P52" i="4" s="1"/>
  <c r="AQ18" i="4"/>
  <c r="K19" i="4"/>
  <c r="G52" i="4" s="1"/>
  <c r="S19" i="4"/>
  <c r="O52" i="4" s="1"/>
  <c r="J19" i="4"/>
  <c r="F52" i="4" s="1"/>
  <c r="AC15" i="4"/>
  <c r="AR18" i="4"/>
  <c r="AM18" i="4"/>
  <c r="AL18" i="4"/>
  <c r="J53" i="4"/>
  <c r="L53" i="4"/>
  <c r="J27" i="4"/>
  <c r="T29" i="4"/>
  <c r="Z29" i="4"/>
  <c r="AI18" i="4"/>
  <c r="BD27" i="4"/>
  <c r="Y19" i="4"/>
  <c r="U52" i="4" s="1"/>
  <c r="V19" i="4"/>
  <c r="R52" i="4" s="1"/>
  <c r="AK18" i="4"/>
  <c r="AP18" i="4"/>
  <c r="U19" i="4"/>
  <c r="Q52" i="4" s="1"/>
  <c r="M19" i="4"/>
  <c r="I52" i="4" s="1"/>
  <c r="AF18" i="4"/>
  <c r="H19" i="4"/>
  <c r="D52" i="4" s="1"/>
  <c r="AO18" i="4"/>
  <c r="AC18" i="4"/>
  <c r="F53" i="4"/>
  <c r="D53" i="4"/>
  <c r="G53" i="4"/>
  <c r="X29" i="4"/>
  <c r="V29" i="4"/>
  <c r="S29" i="4"/>
  <c r="AA29" i="4"/>
  <c r="BL30" i="4"/>
  <c r="BH30" i="4"/>
  <c r="L41" i="4"/>
  <c r="AY52" i="4" s="1"/>
  <c r="E53" i="4"/>
  <c r="BQ30" i="4"/>
  <c r="N41" i="4"/>
  <c r="BA52" i="4" s="1"/>
  <c r="P41" i="4"/>
  <c r="BC52" i="4" s="1"/>
  <c r="W53" i="4"/>
  <c r="K53" i="4"/>
  <c r="S41" i="4"/>
  <c r="BF52" i="4" s="1"/>
  <c r="O41" i="4"/>
  <c r="BB52" i="4" s="1"/>
  <c r="R41" i="4"/>
  <c r="BE52" i="4" s="1"/>
  <c r="M41" i="4"/>
  <c r="AZ52" i="4" s="1"/>
  <c r="I41" i="4"/>
  <c r="AV52" i="4" s="1"/>
  <c r="Q41" i="4"/>
  <c r="BD52" i="4" s="1"/>
  <c r="H53" i="4"/>
  <c r="H41" i="4"/>
  <c r="AU52" i="4" s="1"/>
  <c r="K41" i="4"/>
  <c r="AX52" i="4" s="1"/>
  <c r="J41" i="4"/>
  <c r="AW52" i="4" s="1"/>
  <c r="F41" i="4"/>
  <c r="Z19" i="4" l="1"/>
  <c r="V52" i="4" s="1"/>
  <c r="BP30" i="4"/>
  <c r="Y30" i="4"/>
  <c r="R19" i="4"/>
  <c r="N52" i="4" s="1"/>
  <c r="BB30" i="4"/>
  <c r="BJ30" i="4"/>
  <c r="BG30" i="4"/>
  <c r="BR30" i="4"/>
  <c r="BA30" i="4"/>
  <c r="BN30" i="4"/>
  <c r="H30" i="4"/>
  <c r="T30" i="4"/>
  <c r="X30" i="4"/>
  <c r="G30" i="4"/>
  <c r="BE30" i="4"/>
  <c r="BM30" i="4"/>
  <c r="S30" i="4"/>
  <c r="K30" i="4"/>
  <c r="M30" i="4"/>
  <c r="AY30" i="4"/>
  <c r="AX30" i="4"/>
  <c r="BK30" i="4"/>
  <c r="M53" i="4"/>
  <c r="P30" i="4"/>
  <c r="Z30" i="4"/>
  <c r="W30" i="4"/>
  <c r="U30" i="4"/>
  <c r="V30" i="4"/>
  <c r="J30" i="4"/>
  <c r="Q30" i="4"/>
  <c r="N30" i="4"/>
  <c r="AA30" i="4"/>
  <c r="O19" i="4"/>
  <c r="K52" i="4" s="1"/>
  <c r="BD30" i="4"/>
  <c r="AA19" i="4"/>
  <c r="W52" i="4" s="1"/>
  <c r="I19" i="4"/>
  <c r="E52" i="4" s="1"/>
  <c r="N53" i="4"/>
  <c r="L19" i="4"/>
  <c r="H52" i="4" s="1"/>
</calcChain>
</file>

<file path=xl/sharedStrings.xml><?xml version="1.0" encoding="utf-8"?>
<sst xmlns="http://schemas.openxmlformats.org/spreadsheetml/2006/main" count="1192" uniqueCount="198">
  <si>
    <t>*color scheme corresponds to the stats relation to the BIG TEN average</t>
  </si>
  <si>
    <t>*MSU by G OREB and Michigan vs. G OREB are both value 2 but one is red and one is white. This is because Michigan vs. G OREB is bad in terms</t>
  </si>
  <si>
    <t>Michigan Player Averages</t>
  </si>
  <si>
    <t>* of the BIG TEN average and MSU by G OREB is neutral in terms of the BIG TEN average</t>
  </si>
  <si>
    <t>Players:</t>
  </si>
  <si>
    <t>#</t>
  </si>
  <si>
    <t>P</t>
  </si>
  <si>
    <t>GP</t>
  </si>
  <si>
    <t>MIN</t>
  </si>
  <si>
    <t>PTS</t>
  </si>
  <si>
    <t>FGM</t>
  </si>
  <si>
    <t>FGA</t>
  </si>
  <si>
    <t>FG%</t>
  </si>
  <si>
    <t>2PM</t>
  </si>
  <si>
    <t>2PA</t>
  </si>
  <si>
    <t>2P%</t>
  </si>
  <si>
    <t>3PM</t>
  </si>
  <si>
    <t>3PA</t>
  </si>
  <si>
    <t>3P%</t>
  </si>
  <si>
    <t>FTM</t>
  </si>
  <si>
    <t>FTA</t>
  </si>
  <si>
    <t>FT%</t>
  </si>
  <si>
    <t>OREB</t>
  </si>
  <si>
    <t>DREB</t>
  </si>
  <si>
    <t>TREB</t>
  </si>
  <si>
    <t>AST</t>
  </si>
  <si>
    <t>TO</t>
  </si>
  <si>
    <t>STL</t>
  </si>
  <si>
    <t>BLK</t>
  </si>
  <si>
    <t>PF</t>
  </si>
  <si>
    <t>Nicole Munger</t>
  </si>
  <si>
    <t>G</t>
  </si>
  <si>
    <t>G - Defense</t>
  </si>
  <si>
    <t>Amy Dilk</t>
  </si>
  <si>
    <t>Deja Church</t>
  </si>
  <si>
    <t>Michigan vs.</t>
  </si>
  <si>
    <t>Hallie Thome</t>
  </si>
  <si>
    <t>C</t>
  </si>
  <si>
    <t>MSU. by</t>
  </si>
  <si>
    <t>Hailey Brown</t>
  </si>
  <si>
    <t>F</t>
  </si>
  <si>
    <t>Naz Hillmon</t>
  </si>
  <si>
    <t>Akienreh Johnson</t>
  </si>
  <si>
    <t>G - Offense</t>
  </si>
  <si>
    <t>Kayla Robbins</t>
  </si>
  <si>
    <t>Ariel Young</t>
  </si>
  <si>
    <t>MSU vs.</t>
  </si>
  <si>
    <t>Priscilla Smeenge</t>
  </si>
  <si>
    <t>Michigan by</t>
  </si>
  <si>
    <t>Emily Kiser</t>
  </si>
  <si>
    <t>Danielle Rauch</t>
  </si>
  <si>
    <t>Taylor Rooks</t>
  </si>
  <si>
    <t>F - Defense</t>
  </si>
  <si>
    <t>Samantha Trammel</t>
  </si>
  <si>
    <t>MSU by</t>
  </si>
  <si>
    <t>MSU Player Averages</t>
  </si>
  <si>
    <t>POS</t>
  </si>
  <si>
    <t>F - Offense</t>
  </si>
  <si>
    <t>Taryn McCutcheon</t>
  </si>
  <si>
    <t>Shay Colley</t>
  </si>
  <si>
    <t>Nia Clouden</t>
  </si>
  <si>
    <t>Jenna Allen</t>
  </si>
  <si>
    <t>Victoria Gaines</t>
  </si>
  <si>
    <t>Sidney Cooks</t>
  </si>
  <si>
    <t>C - Defense</t>
  </si>
  <si>
    <t>Mardrekia Cook</t>
  </si>
  <si>
    <t>Nia Hollie</t>
  </si>
  <si>
    <t>NULL</t>
  </si>
  <si>
    <t>Tory Ozment</t>
  </si>
  <si>
    <t>Kayla Belles</t>
  </si>
  <si>
    <t>Claire Hendrickson</t>
  </si>
  <si>
    <t>Nathy Dambo</t>
  </si>
  <si>
    <t>C - Offense</t>
  </si>
  <si>
    <t>Laurel Jacqmain</t>
  </si>
  <si>
    <t>Michigan AWAY Averages</t>
  </si>
  <si>
    <t>Year:</t>
  </si>
  <si>
    <t>WINS</t>
  </si>
  <si>
    <t>ORTG</t>
  </si>
  <si>
    <t>DRTG</t>
  </si>
  <si>
    <t>NRTG</t>
  </si>
  <si>
    <t>PACE</t>
  </si>
  <si>
    <t>PTS/SA</t>
  </si>
  <si>
    <t>2PT%</t>
  </si>
  <si>
    <t>3PT%</t>
  </si>
  <si>
    <t>OREB%</t>
  </si>
  <si>
    <t>DREB%</t>
  </si>
  <si>
    <t>AST%</t>
  </si>
  <si>
    <t>BLK%</t>
  </si>
  <si>
    <t>PTSALLOW</t>
  </si>
  <si>
    <t>2019-20</t>
  </si>
  <si>
    <t>2018-19</t>
  </si>
  <si>
    <t>2017-18</t>
  </si>
  <si>
    <t>2016-17</t>
  </si>
  <si>
    <t>MSU HOME Averages</t>
  </si>
  <si>
    <t>Basic Averages</t>
  </si>
  <si>
    <t>H</t>
  </si>
  <si>
    <t>2PTM</t>
  </si>
  <si>
    <t>2PTA</t>
  </si>
  <si>
    <t>3PTM</t>
  </si>
  <si>
    <t>3PTA</t>
  </si>
  <si>
    <t>TOTREB</t>
  </si>
  <si>
    <t>OREB Ratio</t>
  </si>
  <si>
    <t>DREB Ratio</t>
  </si>
  <si>
    <t>FGM per min</t>
  </si>
  <si>
    <t>FGA per min</t>
  </si>
  <si>
    <t>2PTM per min</t>
  </si>
  <si>
    <t>2PTA per min</t>
  </si>
  <si>
    <t>3PTM per min</t>
  </si>
  <si>
    <t>3PTA per min</t>
  </si>
  <si>
    <t>FTM per min</t>
  </si>
  <si>
    <t>FTA per min</t>
  </si>
  <si>
    <t>AST per min</t>
  </si>
  <si>
    <t>TO per min</t>
  </si>
  <si>
    <t>STL per min</t>
  </si>
  <si>
    <t>BLK per min</t>
  </si>
  <si>
    <t xml:space="preserve">PF per min </t>
  </si>
  <si>
    <t>Pts per min</t>
  </si>
  <si>
    <t>Lineup Total</t>
  </si>
  <si>
    <t>Team Total</t>
  </si>
  <si>
    <t>Advanced Averages</t>
  </si>
  <si>
    <t>USG%</t>
  </si>
  <si>
    <t>PPSA</t>
  </si>
  <si>
    <t>EFG%</t>
  </si>
  <si>
    <t>3PTR</t>
  </si>
  <si>
    <t>FTR</t>
  </si>
  <si>
    <t>TREB%</t>
  </si>
  <si>
    <t>TO%</t>
  </si>
  <si>
    <t>AST/TO</t>
  </si>
  <si>
    <t>STL%</t>
  </si>
  <si>
    <t>PF%</t>
  </si>
  <si>
    <t>Position</t>
  </si>
  <si>
    <t>Height</t>
  </si>
  <si>
    <t>gamesPlayed</t>
  </si>
  <si>
    <t>minutes</t>
  </si>
  <si>
    <t>usagePercent</t>
  </si>
  <si>
    <t>pointsPerScoringAttempt</t>
  </si>
  <si>
    <t>effectiveFieldGoalPercent</t>
  </si>
  <si>
    <t>threePointRate</t>
  </si>
  <si>
    <t>freeThrowRate</t>
  </si>
  <si>
    <t>offensiveReboundPercent</t>
  </si>
  <si>
    <t>defensiveReboundPercent</t>
  </si>
  <si>
    <t>totalReboundPercent</t>
  </si>
  <si>
    <t>assistPercent</t>
  </si>
  <si>
    <t>turnoverPercent</t>
  </si>
  <si>
    <t>assistsPerTurnover</t>
  </si>
  <si>
    <t>stealPercent</t>
  </si>
  <si>
    <t>blockPercent</t>
  </si>
  <si>
    <t>personalFoulPercent</t>
  </si>
  <si>
    <t>5'11"</t>
  </si>
  <si>
    <t>6'0"</t>
  </si>
  <si>
    <t>5'10"</t>
  </si>
  <si>
    <t>6'5"</t>
  </si>
  <si>
    <t>6'1"</t>
  </si>
  <si>
    <t>6'2"</t>
  </si>
  <si>
    <t>6'3"</t>
  </si>
  <si>
    <t>5'8"</t>
  </si>
  <si>
    <t>fgMade</t>
  </si>
  <si>
    <t>fgAttempted</t>
  </si>
  <si>
    <t>fgPercent</t>
  </si>
  <si>
    <t>2PtMade</t>
  </si>
  <si>
    <t>2PtAttempted</t>
  </si>
  <si>
    <t>2PtPercent</t>
  </si>
  <si>
    <t>3PtMade</t>
  </si>
  <si>
    <t>3PtAttempted</t>
  </si>
  <si>
    <t>3PtPercent</t>
  </si>
  <si>
    <t>ftMade</t>
  </si>
  <si>
    <t>ftAttempted</t>
  </si>
  <si>
    <t>ftPercent</t>
  </si>
  <si>
    <t>offReb</t>
  </si>
  <si>
    <t>defReb</t>
  </si>
  <si>
    <t>totReb</t>
  </si>
  <si>
    <t>assist</t>
  </si>
  <si>
    <t>turnover</t>
  </si>
  <si>
    <t>steal</t>
  </si>
  <si>
    <t>block</t>
  </si>
  <si>
    <t>pf</t>
  </si>
  <si>
    <t>pts</t>
  </si>
  <si>
    <t>Basic Averages / MIN</t>
  </si>
  <si>
    <t>Lineup AVG</t>
  </si>
  <si>
    <t>Team AVG</t>
  </si>
  <si>
    <t>LINEUP 1</t>
  </si>
  <si>
    <t>LINEUP 2</t>
  </si>
  <si>
    <t>COMPARISONS</t>
  </si>
  <si>
    <t>PER 40 Minutes</t>
  </si>
  <si>
    <t>5'5"</t>
  </si>
  <si>
    <t>6'4"</t>
  </si>
  <si>
    <t>Advanced Weighted Averages</t>
  </si>
  <si>
    <t>TEAM</t>
  </si>
  <si>
    <t>step 1</t>
  </si>
  <si>
    <t>EXP</t>
  </si>
  <si>
    <t>step 2</t>
  </si>
  <si>
    <t>Pace</t>
  </si>
  <si>
    <t>WIN %</t>
  </si>
  <si>
    <t>FOUL%</t>
  </si>
  <si>
    <t>Variable</t>
  </si>
  <si>
    <t>Importance</t>
  </si>
  <si>
    <t>*This model predicted the win/loss outcome of Maryland's BIG Ten opponents over the past 4 seasons with 95% accuracy (i.e. 57/60 correctly predicted outcomes)</t>
  </si>
  <si>
    <t>*This model predicted the win/loss outcome of Maryland's BIG Ten opponents over the past 4 seasons with 83% accuracy (i.e. 50/60 correctly predicted outcomes)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</si>
</sst>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Monaco"/>
      <family val="3"/>
    </font>
    <font>
      <u/>
      <sz val="12"/>
      <color theme="10"/>
      <name val="Calibri"/>
      <family val="2"/>
      <scheme val="minor"/>
    </font>
    <font>
      <sz val="12"/>
      <color theme="0"/>
      <name val="Monaco"/>
      <family val="3"/>
    </font>
    <font>
      <sz val="9"/>
      <color rgb="FF000000"/>
      <name val="Lucida Sans"/>
      <family val="2"/>
    </font>
  </fonts>
  <fills count="117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rgb="FFFBD7DA"/>
        <bgColor rgb="FF000000"/>
      </patternFill>
    </fill>
    <fill>
      <patternFill patternType="solid">
        <fgColor rgb="FF63BE7B"/>
        <bgColor rgb="FF000000"/>
      </patternFill>
    </fill>
    <fill>
      <patternFill patternType="solid">
        <fgColor rgb="FFFCFCFF"/>
        <bgColor rgb="FF000000"/>
      </patternFill>
    </fill>
    <fill>
      <patternFill patternType="solid">
        <fgColor rgb="FFC7E7D1"/>
        <bgColor rgb="FF000000"/>
      </patternFill>
    </fill>
    <fill>
      <patternFill patternType="solid">
        <fgColor rgb="FFB0DDBD"/>
        <bgColor rgb="FF000000"/>
      </patternFill>
    </fill>
    <fill>
      <patternFill patternType="solid">
        <fgColor rgb="FFD6EDDE"/>
        <bgColor rgb="FF000000"/>
      </patternFill>
    </fill>
    <fill>
      <patternFill patternType="solid">
        <fgColor rgb="FFACDCBA"/>
        <bgColor rgb="FF000000"/>
      </patternFill>
    </fill>
    <fill>
      <patternFill patternType="solid">
        <fgColor rgb="FFF8696B"/>
        <bgColor rgb="FF000000"/>
      </patternFill>
    </fill>
    <fill>
      <patternFill patternType="solid">
        <fgColor rgb="FFF99A9C"/>
        <bgColor rgb="FF000000"/>
      </patternFill>
    </fill>
    <fill>
      <patternFill patternType="solid">
        <fgColor rgb="FFFAB2B5"/>
        <bgColor rgb="FF000000"/>
      </patternFill>
    </fill>
    <fill>
      <patternFill patternType="solid">
        <fgColor rgb="FFFBEBEE"/>
        <bgColor rgb="FF000000"/>
      </patternFill>
    </fill>
    <fill>
      <patternFill patternType="solid">
        <fgColor rgb="FFFBDADC"/>
        <bgColor rgb="FF000000"/>
      </patternFill>
    </fill>
    <fill>
      <patternFill patternType="solid">
        <fgColor rgb="FFFBDCDF"/>
        <bgColor rgb="FF000000"/>
      </patternFill>
    </fill>
    <fill>
      <patternFill patternType="solid">
        <fgColor rgb="FFFBDBDE"/>
        <bgColor rgb="FF000000"/>
      </patternFill>
    </fill>
    <fill>
      <patternFill patternType="solid">
        <fgColor rgb="FFFAC1C3"/>
        <bgColor rgb="FF000000"/>
      </patternFill>
    </fill>
    <fill>
      <patternFill patternType="solid">
        <fgColor rgb="FFEBF6F1"/>
        <bgColor rgb="FF000000"/>
      </patternFill>
    </fill>
    <fill>
      <patternFill patternType="solid">
        <fgColor rgb="FFBFE4CB"/>
        <bgColor rgb="FF000000"/>
      </patternFill>
    </fill>
    <fill>
      <patternFill patternType="solid">
        <fgColor rgb="FFCAE8D4"/>
        <bgColor rgb="FF000000"/>
      </patternFill>
    </fill>
    <fill>
      <patternFill patternType="solid">
        <fgColor rgb="FFB5E0C2"/>
        <bgColor rgb="FF000000"/>
      </patternFill>
    </fill>
    <fill>
      <patternFill patternType="solid">
        <fgColor rgb="FFFACBCD"/>
        <bgColor rgb="FF000000"/>
      </patternFill>
    </fill>
    <fill>
      <patternFill patternType="solid">
        <fgColor rgb="FFF2F8F7"/>
        <bgColor rgb="FF000000"/>
      </patternFill>
    </fill>
    <fill>
      <patternFill patternType="solid">
        <fgColor rgb="FFFBDEE1"/>
        <bgColor rgb="FF000000"/>
      </patternFill>
    </fill>
    <fill>
      <patternFill patternType="solid">
        <fgColor rgb="FFFAC2C5"/>
        <bgColor rgb="FF000000"/>
      </patternFill>
    </fill>
    <fill>
      <patternFill patternType="solid">
        <fgColor rgb="FFFABDBF"/>
        <bgColor rgb="FF000000"/>
      </patternFill>
    </fill>
    <fill>
      <patternFill patternType="solid">
        <fgColor rgb="FFA1D7B0"/>
        <bgColor rgb="FF000000"/>
      </patternFill>
    </fill>
    <fill>
      <patternFill patternType="solid">
        <fgColor rgb="FFF88688"/>
        <bgColor rgb="FF000000"/>
      </patternFill>
    </fill>
    <fill>
      <patternFill patternType="solid">
        <fgColor rgb="FFFBD9DB"/>
        <bgColor rgb="FF000000"/>
      </patternFill>
    </fill>
    <fill>
      <patternFill patternType="solid">
        <fgColor rgb="FFDEF0E5"/>
        <bgColor rgb="FF000000"/>
      </patternFill>
    </fill>
    <fill>
      <patternFill patternType="solid">
        <fgColor rgb="FFFBE9EC"/>
        <bgColor rgb="FF000000"/>
      </patternFill>
    </fill>
    <fill>
      <patternFill patternType="solid">
        <fgColor rgb="FFE3F2E9"/>
        <bgColor rgb="FF000000"/>
      </patternFill>
    </fill>
    <fill>
      <patternFill patternType="solid">
        <fgColor rgb="FFF1F8F5"/>
        <bgColor rgb="FF000000"/>
      </patternFill>
    </fill>
    <fill>
      <patternFill patternType="solid">
        <fgColor rgb="FFB4DFC1"/>
        <bgColor rgb="FF000000"/>
      </patternFill>
    </fill>
    <fill>
      <patternFill patternType="solid">
        <fgColor rgb="FFE7F4ED"/>
        <bgColor rgb="FF000000"/>
      </patternFill>
    </fill>
    <fill>
      <patternFill patternType="solid">
        <fgColor rgb="FFFBF3F6"/>
        <bgColor rgb="FF000000"/>
      </patternFill>
    </fill>
    <fill>
      <patternFill patternType="solid">
        <fgColor rgb="FF8FD0A1"/>
        <bgColor rgb="FF000000"/>
      </patternFill>
    </fill>
    <fill>
      <patternFill patternType="solid">
        <fgColor rgb="FFA3D8B3"/>
        <bgColor rgb="FF000000"/>
      </patternFill>
    </fill>
    <fill>
      <patternFill patternType="solid">
        <fgColor rgb="FFA5D9B4"/>
        <bgColor rgb="FF000000"/>
      </patternFill>
    </fill>
    <fill>
      <patternFill patternType="solid">
        <fgColor rgb="FFDCEFE3"/>
        <bgColor rgb="FF000000"/>
      </patternFill>
    </fill>
    <fill>
      <patternFill patternType="solid">
        <fgColor rgb="FFE5F3EB"/>
        <bgColor rgb="FF000000"/>
      </patternFill>
    </fill>
    <fill>
      <patternFill patternType="solid">
        <fgColor rgb="FFD1EBDA"/>
        <bgColor rgb="FF000000"/>
      </patternFill>
    </fill>
    <fill>
      <patternFill patternType="solid">
        <fgColor rgb="FFFAD0D3"/>
        <bgColor rgb="FF000000"/>
      </patternFill>
    </fill>
    <fill>
      <patternFill patternType="solid">
        <fgColor rgb="FFFBE7E9"/>
        <bgColor rgb="FF000000"/>
      </patternFill>
    </fill>
    <fill>
      <patternFill patternType="solid">
        <fgColor rgb="FFD9EEE1"/>
        <bgColor rgb="FF000000"/>
      </patternFill>
    </fill>
    <fill>
      <patternFill patternType="solid">
        <fgColor rgb="FFC2E5CD"/>
        <bgColor rgb="FF000000"/>
      </patternFill>
    </fill>
    <fill>
      <patternFill patternType="solid">
        <fgColor rgb="FFFBF2F5"/>
        <bgColor rgb="FF000000"/>
      </patternFill>
    </fill>
    <fill>
      <patternFill patternType="solid">
        <fgColor rgb="FF97D3A8"/>
        <bgColor rgb="FF000000"/>
      </patternFill>
    </fill>
    <fill>
      <patternFill patternType="solid">
        <fgColor rgb="FFE1F2E8"/>
        <bgColor rgb="FF000000"/>
      </patternFill>
    </fill>
    <fill>
      <patternFill patternType="solid">
        <fgColor rgb="FFD8EEE0"/>
        <bgColor rgb="FF000000"/>
      </patternFill>
    </fill>
    <fill>
      <patternFill patternType="solid">
        <fgColor rgb="FFF9A3A6"/>
        <bgColor rgb="FF000000"/>
      </patternFill>
    </fill>
    <fill>
      <patternFill patternType="solid">
        <fgColor rgb="FFCCE9D5"/>
        <bgColor rgb="FF000000"/>
      </patternFill>
    </fill>
    <fill>
      <patternFill patternType="solid">
        <fgColor rgb="FFCFEAD8"/>
        <bgColor rgb="FF000000"/>
      </patternFill>
    </fill>
    <fill>
      <patternFill patternType="solid">
        <fgColor rgb="FFB6E0C3"/>
        <bgColor rgb="FF000000"/>
      </patternFill>
    </fill>
    <fill>
      <patternFill patternType="solid">
        <fgColor rgb="FFCFEAD9"/>
        <bgColor rgb="FF000000"/>
      </patternFill>
    </fill>
    <fill>
      <patternFill patternType="solid">
        <fgColor rgb="FFC3E5CE"/>
        <bgColor rgb="FF000000"/>
      </patternFill>
    </fill>
    <fill>
      <patternFill patternType="solid">
        <fgColor rgb="FFE8F4EE"/>
        <bgColor rgb="FF000000"/>
      </patternFill>
    </fill>
    <fill>
      <patternFill patternType="solid">
        <fgColor rgb="FFFBF5F8"/>
        <bgColor rgb="FF000000"/>
      </patternFill>
    </fill>
    <fill>
      <patternFill patternType="solid">
        <fgColor rgb="FFE0F1E7"/>
        <bgColor rgb="FF000000"/>
      </patternFill>
    </fill>
    <fill>
      <patternFill patternType="solid">
        <fgColor rgb="FFFBE0E3"/>
        <bgColor rgb="FF000000"/>
      </patternFill>
    </fill>
    <fill>
      <patternFill patternType="solid">
        <fgColor rgb="FFE1F1E8"/>
        <bgColor rgb="FF000000"/>
      </patternFill>
    </fill>
    <fill>
      <patternFill patternType="solid">
        <fgColor rgb="FFFBF4F6"/>
        <bgColor rgb="FF000000"/>
      </patternFill>
    </fill>
    <fill>
      <patternFill patternType="solid">
        <fgColor rgb="FFDCF0E4"/>
        <bgColor rgb="FF000000"/>
      </patternFill>
    </fill>
    <fill>
      <patternFill patternType="solid">
        <fgColor rgb="FFEDF6F2"/>
        <bgColor rgb="FF000000"/>
      </patternFill>
    </fill>
    <fill>
      <patternFill patternType="solid">
        <fgColor rgb="FFDBEFE3"/>
        <bgColor rgb="FF000000"/>
      </patternFill>
    </fill>
    <fill>
      <patternFill patternType="solid">
        <fgColor rgb="FFB8E1C4"/>
        <bgColor rgb="FF000000"/>
      </patternFill>
    </fill>
    <fill>
      <patternFill patternType="solid">
        <fgColor rgb="FFFAC5C8"/>
        <bgColor rgb="FF000000"/>
      </patternFill>
    </fill>
    <fill>
      <patternFill patternType="solid">
        <fgColor rgb="FF9BD5AB"/>
        <bgColor rgb="FF000000"/>
      </patternFill>
    </fill>
    <fill>
      <patternFill patternType="solid">
        <fgColor rgb="FF9FD6AF"/>
        <bgColor rgb="FF000000"/>
      </patternFill>
    </fill>
    <fill>
      <patternFill patternType="solid">
        <fgColor rgb="FFCDE9D7"/>
        <bgColor rgb="FF000000"/>
      </patternFill>
    </fill>
    <fill>
      <patternFill patternType="solid">
        <fgColor rgb="FF8CCF9F"/>
        <bgColor rgb="FF000000"/>
      </patternFill>
    </fill>
    <fill>
      <patternFill patternType="solid">
        <fgColor rgb="FFFAD2D5"/>
        <bgColor rgb="FF000000"/>
      </patternFill>
    </fill>
    <fill>
      <patternFill patternType="solid">
        <fgColor rgb="FFFBD8DB"/>
        <bgColor rgb="FF000000"/>
      </patternFill>
    </fill>
    <fill>
      <patternFill patternType="solid">
        <fgColor rgb="FFA6D9B5"/>
        <bgColor rgb="FF000000"/>
      </patternFill>
    </fill>
    <fill>
      <patternFill patternType="solid">
        <fgColor rgb="FFFBE3E6"/>
        <bgColor rgb="FF000000"/>
      </patternFill>
    </fill>
    <fill>
      <patternFill patternType="solid">
        <fgColor rgb="FF81CA95"/>
        <bgColor rgb="FF000000"/>
      </patternFill>
    </fill>
    <fill>
      <patternFill patternType="solid">
        <fgColor rgb="FF8DCFA0"/>
        <bgColor rgb="FF000000"/>
      </patternFill>
    </fill>
    <fill>
      <patternFill patternType="solid">
        <fgColor rgb="FF9CD5AC"/>
        <bgColor rgb="FF000000"/>
      </patternFill>
    </fill>
    <fill>
      <patternFill patternType="solid">
        <fgColor rgb="FF9AD4AA"/>
        <bgColor rgb="FF000000"/>
      </patternFill>
    </fill>
    <fill>
      <patternFill patternType="solid">
        <fgColor rgb="FFD0EBD9"/>
        <bgColor rgb="FF000000"/>
      </patternFill>
    </fill>
    <fill>
      <patternFill patternType="solid">
        <fgColor rgb="FFE4F2EA"/>
        <bgColor rgb="FF000000"/>
      </patternFill>
    </fill>
    <fill>
      <patternFill patternType="solid">
        <fgColor rgb="FFFAB6B8"/>
        <bgColor rgb="FF000000"/>
      </patternFill>
    </fill>
    <fill>
      <patternFill patternType="solid">
        <fgColor rgb="FFF8FAFB"/>
        <bgColor rgb="FF000000"/>
      </patternFill>
    </fill>
    <fill>
      <patternFill patternType="solid">
        <fgColor rgb="FFFAD1D3"/>
        <bgColor rgb="FF000000"/>
      </patternFill>
    </fill>
    <fill>
      <patternFill patternType="solid">
        <fgColor rgb="FF7EC992"/>
        <bgColor rgb="FF000000"/>
      </patternFill>
    </fill>
    <fill>
      <patternFill patternType="solid">
        <fgColor rgb="FFA7DAB6"/>
        <bgColor rgb="FF000000"/>
      </patternFill>
    </fill>
    <fill>
      <patternFill patternType="solid">
        <fgColor rgb="FF8ED0A0"/>
        <bgColor rgb="FF000000"/>
      </patternFill>
    </fill>
    <fill>
      <patternFill patternType="solid">
        <fgColor rgb="FFFBF6F9"/>
        <bgColor rgb="FF000000"/>
      </patternFill>
    </fill>
    <fill>
      <patternFill patternType="solid">
        <fgColor rgb="FF91D1A3"/>
        <bgColor rgb="FF000000"/>
      </patternFill>
    </fill>
    <fill>
      <patternFill patternType="solid">
        <fgColor rgb="FFD4ECDD"/>
        <bgColor rgb="FF000000"/>
      </patternFill>
    </fill>
    <fill>
      <patternFill patternType="solid">
        <fgColor rgb="FFA8DAB6"/>
        <bgColor rgb="FF000000"/>
      </patternFill>
    </fill>
    <fill>
      <patternFill patternType="solid">
        <fgColor rgb="FFECF6F1"/>
        <bgColor rgb="FF000000"/>
      </patternFill>
    </fill>
    <fill>
      <patternFill patternType="solid">
        <fgColor rgb="FF7CC991"/>
        <bgColor rgb="FF000000"/>
      </patternFill>
    </fill>
    <fill>
      <patternFill patternType="solid">
        <fgColor rgb="FFFBF4F7"/>
        <bgColor rgb="FF000000"/>
      </patternFill>
    </fill>
    <fill>
      <patternFill patternType="solid">
        <fgColor rgb="FF83CB97"/>
        <bgColor rgb="FF000000"/>
      </patternFill>
    </fill>
    <fill>
      <patternFill patternType="solid">
        <fgColor rgb="FF6BC182"/>
        <bgColor rgb="FF000000"/>
      </patternFill>
    </fill>
    <fill>
      <patternFill patternType="solid">
        <fgColor rgb="FFF9ABAE"/>
        <bgColor rgb="FF000000"/>
      </patternFill>
    </fill>
    <fill>
      <patternFill patternType="solid">
        <fgColor rgb="FFDBEFE2"/>
        <bgColor rgb="FF000000"/>
      </patternFill>
    </fill>
    <fill>
      <patternFill patternType="solid">
        <fgColor rgb="FFFAC9CC"/>
        <bgColor rgb="FF000000"/>
      </patternFill>
    </fill>
    <fill>
      <patternFill patternType="solid">
        <fgColor rgb="FFCCE9D6"/>
        <bgColor rgb="FF000000"/>
      </patternFill>
    </fill>
    <fill>
      <patternFill patternType="solid">
        <fgColor rgb="FFDAEEE2"/>
        <bgColor rgb="FF000000"/>
      </patternFill>
    </fill>
    <fill>
      <patternFill patternType="solid">
        <fgColor rgb="FFF9ADB0"/>
        <bgColor rgb="FF000000"/>
      </patternFill>
    </fill>
    <fill>
      <patternFill patternType="solid">
        <fgColor rgb="FFC8E7D2"/>
        <bgColor rgb="FF000000"/>
      </patternFill>
    </fill>
    <fill>
      <patternFill patternType="solid">
        <fgColor rgb="FF9FD7AF"/>
        <bgColor rgb="FF000000"/>
      </patternFill>
    </fill>
    <fill>
      <patternFill patternType="solid">
        <fgColor rgb="FFD7EDDF"/>
        <bgColor rgb="FF000000"/>
      </patternFill>
    </fill>
    <fill>
      <patternFill patternType="solid">
        <fgColor rgb="FFC0E4CC"/>
        <bgColor rgb="FF000000"/>
      </patternFill>
    </fill>
    <fill>
      <patternFill patternType="solid">
        <fgColor rgb="FFFACFD1"/>
        <bgColor rgb="FF000000"/>
      </patternFill>
    </fill>
    <fill>
      <patternFill patternType="solid">
        <fgColor rgb="FF89CE9C"/>
        <bgColor rgb="FF000000"/>
      </patternFill>
    </fill>
    <fill>
      <patternFill patternType="solid">
        <fgColor rgb="FF74C58A"/>
        <bgColor rgb="FF000000"/>
      </patternFill>
    </fill>
    <fill>
      <patternFill patternType="solid">
        <fgColor rgb="FFFBD9DC"/>
        <bgColor rgb="FF000000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B4C6E7"/>
        <bgColor rgb="FF000000"/>
      </patternFill>
    </fill>
    <fill>
      <patternFill patternType="solid">
        <fgColor rgb="FFD9E1F2"/>
        <bgColor rgb="FF000000"/>
      </patternFill>
    </fill>
    <fill>
      <patternFill patternType="solid">
        <fgColor rgb="FFFF646C"/>
        <bgColor indexed="64"/>
      </patternFill>
    </fill>
    <fill>
      <patternFill patternType="solid">
        <fgColor theme="8" tint="0.59999389629810485"/>
        <bgColor indexed="64"/>
      </patternFill>
    </fill>
  </fills>
  <borders count="1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6" fillId="0" borderId="0" applyNumberFormat="0" applyFill="0" applyBorder="0" applyAlignment="0" applyProtection="0"/>
  </cellStyleXfs>
  <cellXfs count="257">
    <xf numFmtId="0" fontId="0" fillId="0" borderId="0" xfId="0"/>
    <xf numFmtId="0" fontId="0" fillId="0" borderId="0" xfId="0" applyBorder="1" applyAlignment="1">
      <alignment horizontal="right"/>
    </xf>
    <xf numFmtId="0" fontId="3" fillId="0" borderId="0" xfId="0" applyFont="1"/>
    <xf numFmtId="0" fontId="4" fillId="0" borderId="0" xfId="0" applyFont="1"/>
    <xf numFmtId="0" fontId="2" fillId="0" borderId="0" xfId="0" applyFont="1"/>
    <xf numFmtId="0" fontId="3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Border="1"/>
    <xf numFmtId="0" fontId="3" fillId="0" borderId="0" xfId="0" applyFont="1" applyAlignment="1">
      <alignment horizontal="center"/>
    </xf>
    <xf numFmtId="0" fontId="4" fillId="0" borderId="2" xfId="0" applyFont="1" applyBorder="1"/>
    <xf numFmtId="0" fontId="4" fillId="0" borderId="3" xfId="0" applyFont="1" applyBorder="1"/>
    <xf numFmtId="0" fontId="4" fillId="0" borderId="4" xfId="0" applyFont="1" applyBorder="1" applyAlignment="1">
      <alignment horizontal="center" vertical="center"/>
    </xf>
    <xf numFmtId="0" fontId="3" fillId="3" borderId="5" xfId="0" applyFont="1" applyFill="1" applyBorder="1"/>
    <xf numFmtId="0" fontId="3" fillId="4" borderId="6" xfId="0" applyFont="1" applyFill="1" applyBorder="1"/>
    <xf numFmtId="0" fontId="3" fillId="5" borderId="6" xfId="0" applyFont="1" applyFill="1" applyBorder="1"/>
    <xf numFmtId="0" fontId="3" fillId="6" borderId="6" xfId="0" applyFont="1" applyFill="1" applyBorder="1"/>
    <xf numFmtId="0" fontId="3" fillId="7" borderId="6" xfId="0" applyFont="1" applyFill="1" applyBorder="1"/>
    <xf numFmtId="0" fontId="3" fillId="8" borderId="6" xfId="0" applyFont="1" applyFill="1" applyBorder="1"/>
    <xf numFmtId="0" fontId="3" fillId="9" borderId="6" xfId="0" applyFont="1" applyFill="1" applyBorder="1"/>
    <xf numFmtId="0" fontId="3" fillId="10" borderId="6" xfId="0" applyFont="1" applyFill="1" applyBorder="1"/>
    <xf numFmtId="0" fontId="3" fillId="11" borderId="6" xfId="0" applyFont="1" applyFill="1" applyBorder="1"/>
    <xf numFmtId="0" fontId="3" fillId="12" borderId="6" xfId="0" applyFont="1" applyFill="1" applyBorder="1"/>
    <xf numFmtId="0" fontId="3" fillId="5" borderId="7" xfId="0" applyFont="1" applyFill="1" applyBorder="1"/>
    <xf numFmtId="0" fontId="4" fillId="0" borderId="8" xfId="0" applyFont="1" applyBorder="1" applyAlignment="1">
      <alignment horizontal="center" vertical="center"/>
    </xf>
    <xf numFmtId="0" fontId="3" fillId="13" borderId="9" xfId="0" applyFont="1" applyFill="1" applyBorder="1"/>
    <xf numFmtId="0" fontId="3" fillId="14" borderId="1" xfId="0" applyFont="1" applyFill="1" applyBorder="1"/>
    <xf numFmtId="0" fontId="3" fillId="15" borderId="1" xfId="0" applyFont="1" applyFill="1" applyBorder="1"/>
    <xf numFmtId="0" fontId="3" fillId="16" borderId="1" xfId="0" applyFont="1" applyFill="1" applyBorder="1"/>
    <xf numFmtId="0" fontId="3" fillId="12" borderId="1" xfId="0" applyFont="1" applyFill="1" applyBorder="1"/>
    <xf numFmtId="0" fontId="3" fillId="17" borderId="1" xfId="0" applyFont="1" applyFill="1" applyBorder="1"/>
    <xf numFmtId="0" fontId="3" fillId="18" borderId="1" xfId="0" applyFont="1" applyFill="1" applyBorder="1"/>
    <xf numFmtId="0" fontId="3" fillId="19" borderId="1" xfId="0" applyFont="1" applyFill="1" applyBorder="1"/>
    <xf numFmtId="0" fontId="3" fillId="20" borderId="1" xfId="0" applyFont="1" applyFill="1" applyBorder="1"/>
    <xf numFmtId="0" fontId="3" fillId="21" borderId="1" xfId="0" applyFont="1" applyFill="1" applyBorder="1"/>
    <xf numFmtId="0" fontId="3" fillId="5" borderId="1" xfId="0" applyFont="1" applyFill="1" applyBorder="1"/>
    <xf numFmtId="0" fontId="3" fillId="3" borderId="1" xfId="0" applyFont="1" applyFill="1" applyBorder="1"/>
    <xf numFmtId="0" fontId="3" fillId="22" borderId="1" xfId="0" applyFont="1" applyFill="1" applyBorder="1"/>
    <xf numFmtId="0" fontId="3" fillId="23" borderId="1" xfId="0" applyFont="1" applyFill="1" applyBorder="1"/>
    <xf numFmtId="0" fontId="3" fillId="10" borderId="1" xfId="0" applyFont="1" applyFill="1" applyBorder="1"/>
    <xf numFmtId="0" fontId="3" fillId="11" borderId="10" xfId="0" applyFont="1" applyFill="1" applyBorder="1"/>
    <xf numFmtId="0" fontId="2" fillId="0" borderId="0" xfId="0" applyFont="1" applyFill="1" applyBorder="1" applyAlignment="1">
      <alignment horizontal="center" vertical="center"/>
    </xf>
    <xf numFmtId="0" fontId="3" fillId="0" borderId="0" xfId="0" applyFont="1" applyFill="1" applyBorder="1"/>
    <xf numFmtId="0" fontId="3" fillId="5" borderId="5" xfId="0" applyFont="1" applyFill="1" applyBorder="1"/>
    <xf numFmtId="0" fontId="3" fillId="22" borderId="6" xfId="0" applyFont="1" applyFill="1" applyBorder="1"/>
    <xf numFmtId="0" fontId="3" fillId="24" borderId="6" xfId="0" applyFont="1" applyFill="1" applyBorder="1"/>
    <xf numFmtId="0" fontId="3" fillId="20" borderId="6" xfId="0" applyFont="1" applyFill="1" applyBorder="1"/>
    <xf numFmtId="0" fontId="3" fillId="4" borderId="7" xfId="0" applyFont="1" applyFill="1" applyBorder="1"/>
    <xf numFmtId="0" fontId="3" fillId="25" borderId="9" xfId="0" applyFont="1" applyFill="1" applyBorder="1"/>
    <xf numFmtId="0" fontId="3" fillId="26" borderId="1" xfId="0" applyFont="1" applyFill="1" applyBorder="1"/>
    <xf numFmtId="0" fontId="3" fillId="27" borderId="1" xfId="0" applyFont="1" applyFill="1" applyBorder="1"/>
    <xf numFmtId="0" fontId="3" fillId="28" borderId="1" xfId="0" applyFont="1" applyFill="1" applyBorder="1"/>
    <xf numFmtId="0" fontId="3" fillId="29" borderId="1" xfId="0" applyFont="1" applyFill="1" applyBorder="1"/>
    <xf numFmtId="0" fontId="3" fillId="24" borderId="1" xfId="0" applyFont="1" applyFill="1" applyBorder="1"/>
    <xf numFmtId="0" fontId="3" fillId="22" borderId="10" xfId="0" applyFont="1" applyFill="1" applyBorder="1"/>
    <xf numFmtId="0" fontId="3" fillId="0" borderId="0" xfId="0" applyFont="1" applyBorder="1" applyAlignment="1">
      <alignment horizontal="center"/>
    </xf>
    <xf numFmtId="0" fontId="0" fillId="0" borderId="1" xfId="0" applyBorder="1"/>
    <xf numFmtId="0" fontId="2" fillId="0" borderId="0" xfId="0" applyFont="1" applyBorder="1"/>
    <xf numFmtId="0" fontId="3" fillId="20" borderId="5" xfId="0" applyFont="1" applyFill="1" applyBorder="1"/>
    <xf numFmtId="0" fontId="3" fillId="30" borderId="6" xfId="0" applyFont="1" applyFill="1" applyBorder="1"/>
    <xf numFmtId="0" fontId="3" fillId="31" borderId="6" xfId="0" applyFont="1" applyFill="1" applyBorder="1"/>
    <xf numFmtId="0" fontId="3" fillId="20" borderId="7" xfId="0" applyFont="1" applyFill="1" applyBorder="1"/>
    <xf numFmtId="0" fontId="3" fillId="5" borderId="9" xfId="0" applyFont="1" applyFill="1" applyBorder="1"/>
    <xf numFmtId="0" fontId="3" fillId="32" borderId="1" xfId="0" applyFont="1" applyFill="1" applyBorder="1"/>
    <xf numFmtId="0" fontId="3" fillId="33" borderId="1" xfId="0" applyFont="1" applyFill="1" applyBorder="1"/>
    <xf numFmtId="0" fontId="3" fillId="34" borderId="1" xfId="0" applyFont="1" applyFill="1" applyBorder="1"/>
    <xf numFmtId="0" fontId="3" fillId="35" borderId="1" xfId="0" applyFont="1" applyFill="1" applyBorder="1"/>
    <xf numFmtId="0" fontId="3" fillId="13" borderId="1" xfId="0" applyFont="1" applyFill="1" applyBorder="1"/>
    <xf numFmtId="0" fontId="3" fillId="36" borderId="1" xfId="0" applyFont="1" applyFill="1" applyBorder="1"/>
    <xf numFmtId="0" fontId="3" fillId="7" borderId="1" xfId="0" applyFont="1" applyFill="1" applyBorder="1"/>
    <xf numFmtId="0" fontId="3" fillId="37" borderId="10" xfId="0" applyFont="1" applyFill="1" applyBorder="1"/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3" fillId="38" borderId="6" xfId="0" applyFont="1" applyFill="1" applyBorder="1"/>
    <xf numFmtId="0" fontId="3" fillId="39" borderId="6" xfId="0" applyFont="1" applyFill="1" applyBorder="1"/>
    <xf numFmtId="0" fontId="3" fillId="22" borderId="7" xfId="0" applyFont="1" applyFill="1" applyBorder="1"/>
    <xf numFmtId="0" fontId="3" fillId="40" borderId="9" xfId="0" applyFont="1" applyFill="1" applyBorder="1"/>
    <xf numFmtId="0" fontId="3" fillId="41" borderId="1" xfId="0" applyFont="1" applyFill="1" applyBorder="1"/>
    <xf numFmtId="0" fontId="3" fillId="4" borderId="1" xfId="0" applyFont="1" applyFill="1" applyBorder="1"/>
    <xf numFmtId="0" fontId="3" fillId="8" borderId="1" xfId="0" applyFont="1" applyFill="1" applyBorder="1"/>
    <xf numFmtId="0" fontId="3" fillId="42" borderId="1" xfId="0" applyFont="1" applyFill="1" applyBorder="1"/>
    <xf numFmtId="0" fontId="3" fillId="43" borderId="1" xfId="0" applyFont="1" applyFill="1" applyBorder="1"/>
    <xf numFmtId="0" fontId="3" fillId="44" borderId="10" xfId="0" applyFont="1" applyFill="1" applyBorder="1"/>
    <xf numFmtId="0" fontId="4" fillId="0" borderId="0" xfId="0" applyFont="1" applyFill="1" applyBorder="1"/>
    <xf numFmtId="0" fontId="2" fillId="0" borderId="0" xfId="0" applyFont="1" applyFill="1" applyBorder="1"/>
    <xf numFmtId="0" fontId="3" fillId="0" borderId="6" xfId="0" applyFont="1" applyBorder="1"/>
    <xf numFmtId="0" fontId="3" fillId="45" borderId="9" xfId="0" applyFont="1" applyFill="1" applyBorder="1"/>
    <xf numFmtId="0" fontId="3" fillId="30" borderId="1" xfId="0" applyFont="1" applyFill="1" applyBorder="1"/>
    <xf numFmtId="0" fontId="3" fillId="46" borderId="1" xfId="0" applyFont="1" applyFill="1" applyBorder="1"/>
    <xf numFmtId="0" fontId="3" fillId="47" borderId="1" xfId="0" applyFont="1" applyFill="1" applyBorder="1"/>
    <xf numFmtId="0" fontId="3" fillId="48" borderId="1" xfId="0" applyFont="1" applyFill="1" applyBorder="1"/>
    <xf numFmtId="0" fontId="3" fillId="0" borderId="1" xfId="0" applyFont="1" applyBorder="1"/>
    <xf numFmtId="0" fontId="3" fillId="49" borderId="1" xfId="0" applyFont="1" applyFill="1" applyBorder="1"/>
    <xf numFmtId="0" fontId="3" fillId="50" borderId="1" xfId="0" applyFont="1" applyFill="1" applyBorder="1"/>
    <xf numFmtId="0" fontId="3" fillId="20" borderId="10" xfId="0" applyFont="1" applyFill="1" applyBorder="1"/>
    <xf numFmtId="0" fontId="4" fillId="0" borderId="0" xfId="0" applyFont="1" applyAlignment="1">
      <alignment horizontal="center" vertical="center"/>
    </xf>
    <xf numFmtId="0" fontId="0" fillId="0" borderId="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51" borderId="6" xfId="0" applyFont="1" applyFill="1" applyBorder="1"/>
    <xf numFmtId="0" fontId="3" fillId="52" borderId="9" xfId="0" applyFont="1" applyFill="1" applyBorder="1"/>
    <xf numFmtId="0" fontId="3" fillId="53" borderId="1" xfId="0" applyFont="1" applyFill="1" applyBorder="1"/>
    <xf numFmtId="0" fontId="3" fillId="54" borderId="1" xfId="0" applyFont="1" applyFill="1" applyBorder="1"/>
    <xf numFmtId="0" fontId="3" fillId="55" borderId="1" xfId="0" applyFont="1" applyFill="1" applyBorder="1"/>
    <xf numFmtId="0" fontId="4" fillId="0" borderId="0" xfId="0" applyFont="1" applyFill="1" applyBorder="1" applyAlignment="1">
      <alignment horizontal="center" vertical="center"/>
    </xf>
    <xf numFmtId="0" fontId="4" fillId="0" borderId="11" xfId="0" applyFont="1" applyFill="1" applyBorder="1"/>
    <xf numFmtId="0" fontId="4" fillId="0" borderId="12" xfId="0" applyFont="1" applyBorder="1"/>
    <xf numFmtId="0" fontId="3" fillId="0" borderId="4" xfId="0" applyFont="1" applyFill="1" applyBorder="1"/>
    <xf numFmtId="0" fontId="3" fillId="56" borderId="13" xfId="0" applyFont="1" applyFill="1" applyBorder="1"/>
    <xf numFmtId="0" fontId="3" fillId="57" borderId="12" xfId="0" applyFont="1" applyFill="1" applyBorder="1"/>
    <xf numFmtId="0" fontId="3" fillId="58" borderId="12" xfId="0" applyFont="1" applyFill="1" applyBorder="1"/>
    <xf numFmtId="0" fontId="3" fillId="59" borderId="12" xfId="0" applyFont="1" applyFill="1" applyBorder="1"/>
    <xf numFmtId="0" fontId="3" fillId="60" borderId="12" xfId="0" applyFont="1" applyFill="1" applyBorder="1"/>
    <xf numFmtId="0" fontId="3" fillId="61" borderId="12" xfId="0" applyFont="1" applyFill="1" applyBorder="1"/>
    <xf numFmtId="0" fontId="3" fillId="62" borderId="12" xfId="0" applyFont="1" applyFill="1" applyBorder="1"/>
    <xf numFmtId="0" fontId="3" fillId="63" borderId="12" xfId="0" applyFont="1" applyFill="1" applyBorder="1"/>
    <xf numFmtId="0" fontId="3" fillId="64" borderId="12" xfId="0" applyFont="1" applyFill="1" applyBorder="1"/>
    <xf numFmtId="0" fontId="3" fillId="9" borderId="12" xfId="0" applyFont="1" applyFill="1" applyBorder="1"/>
    <xf numFmtId="0" fontId="3" fillId="15" borderId="12" xfId="0" applyFont="1" applyFill="1" applyBorder="1"/>
    <xf numFmtId="0" fontId="3" fillId="32" borderId="12" xfId="0" applyFont="1" applyFill="1" applyBorder="1"/>
    <xf numFmtId="0" fontId="3" fillId="65" borderId="12" xfId="0" applyFont="1" applyFill="1" applyBorder="1"/>
    <xf numFmtId="0" fontId="3" fillId="5" borderId="3" xfId="0" applyFont="1" applyFill="1" applyBorder="1"/>
    <xf numFmtId="0" fontId="3" fillId="66" borderId="12" xfId="0" applyFont="1" applyFill="1" applyBorder="1"/>
    <xf numFmtId="0" fontId="3" fillId="67" borderId="12" xfId="0" applyFont="1" applyFill="1" applyBorder="1"/>
    <xf numFmtId="0" fontId="3" fillId="68" borderId="12" xfId="0" applyFont="1" applyFill="1" applyBorder="1"/>
    <xf numFmtId="0" fontId="3" fillId="13" borderId="12" xfId="0" applyFont="1" applyFill="1" applyBorder="1"/>
    <xf numFmtId="0" fontId="3" fillId="69" borderId="12" xfId="0" applyFont="1" applyFill="1" applyBorder="1"/>
    <xf numFmtId="0" fontId="3" fillId="70" borderId="12" xfId="0" applyFont="1" applyFill="1" applyBorder="1"/>
    <xf numFmtId="0" fontId="3" fillId="42" borderId="12" xfId="0" applyFont="1" applyFill="1" applyBorder="1"/>
    <xf numFmtId="0" fontId="3" fillId="4" borderId="12" xfId="0" applyFont="1" applyFill="1" applyBorder="1"/>
    <xf numFmtId="0" fontId="3" fillId="71" borderId="12" xfId="0" applyFont="1" applyFill="1" applyBorder="1"/>
    <xf numFmtId="0" fontId="3" fillId="72" borderId="12" xfId="0" applyFont="1" applyFill="1" applyBorder="1"/>
    <xf numFmtId="0" fontId="3" fillId="73" borderId="12" xfId="0" applyFont="1" applyFill="1" applyBorder="1"/>
    <xf numFmtId="0" fontId="3" fillId="74" borderId="12" xfId="0" applyFont="1" applyFill="1" applyBorder="1"/>
    <xf numFmtId="0" fontId="3" fillId="75" borderId="12" xfId="0" applyFont="1" applyFill="1" applyBorder="1"/>
    <xf numFmtId="0" fontId="3" fillId="0" borderId="8" xfId="0" applyFont="1" applyFill="1" applyBorder="1"/>
    <xf numFmtId="0" fontId="3" fillId="76" borderId="12" xfId="0" applyFont="1" applyFill="1" applyBorder="1"/>
    <xf numFmtId="0" fontId="3" fillId="47" borderId="12" xfId="0" applyFont="1" applyFill="1" applyBorder="1"/>
    <xf numFmtId="0" fontId="3" fillId="77" borderId="12" xfId="0" applyFont="1" applyFill="1" applyBorder="1"/>
    <xf numFmtId="0" fontId="3" fillId="78" borderId="12" xfId="0" applyFont="1" applyFill="1" applyBorder="1"/>
    <xf numFmtId="0" fontId="3" fillId="79" borderId="12" xfId="0" applyFont="1" applyFill="1" applyBorder="1"/>
    <xf numFmtId="0" fontId="3" fillId="80" borderId="12" xfId="0" applyFont="1" applyFill="1" applyBorder="1"/>
    <xf numFmtId="0" fontId="3" fillId="81" borderId="12" xfId="0" applyFont="1" applyFill="1" applyBorder="1"/>
    <xf numFmtId="0" fontId="3" fillId="82" borderId="12" xfId="0" applyFont="1" applyFill="1" applyBorder="1"/>
    <xf numFmtId="0" fontId="3" fillId="83" borderId="12" xfId="0" applyFont="1" applyFill="1" applyBorder="1"/>
    <xf numFmtId="0" fontId="3" fillId="84" borderId="12" xfId="0" applyFont="1" applyFill="1" applyBorder="1"/>
    <xf numFmtId="0" fontId="3" fillId="85" borderId="12" xfId="0" applyFont="1" applyFill="1" applyBorder="1"/>
    <xf numFmtId="0" fontId="3" fillId="86" borderId="13" xfId="0" applyFont="1" applyFill="1" applyBorder="1"/>
    <xf numFmtId="0" fontId="3" fillId="87" borderId="12" xfId="0" applyFont="1" applyFill="1" applyBorder="1"/>
    <xf numFmtId="0" fontId="3" fillId="88" borderId="12" xfId="0" applyFont="1" applyFill="1" applyBorder="1"/>
    <xf numFmtId="0" fontId="3" fillId="89" borderId="12" xfId="0" applyFont="1" applyFill="1" applyBorder="1"/>
    <xf numFmtId="0" fontId="3" fillId="90" borderId="12" xfId="0" applyFont="1" applyFill="1" applyBorder="1"/>
    <xf numFmtId="0" fontId="3" fillId="91" borderId="12" xfId="0" applyFont="1" applyFill="1" applyBorder="1"/>
    <xf numFmtId="0" fontId="3" fillId="92" borderId="12" xfId="0" applyFont="1" applyFill="1" applyBorder="1"/>
    <xf numFmtId="0" fontId="3" fillId="46" borderId="12" xfId="0" applyFont="1" applyFill="1" applyBorder="1"/>
    <xf numFmtId="0" fontId="3" fillId="93" borderId="12" xfId="0" applyFont="1" applyFill="1" applyBorder="1"/>
    <xf numFmtId="0" fontId="3" fillId="94" borderId="12" xfId="0" applyFont="1" applyFill="1" applyBorder="1"/>
    <xf numFmtId="0" fontId="3" fillId="95" borderId="12" xfId="0" applyFont="1" applyFill="1" applyBorder="1"/>
    <xf numFmtId="0" fontId="3" fillId="96" borderId="12" xfId="0" applyFont="1" applyFill="1" applyBorder="1"/>
    <xf numFmtId="0" fontId="3" fillId="97" borderId="12" xfId="0" applyFont="1" applyFill="1" applyBorder="1"/>
    <xf numFmtId="0" fontId="3" fillId="42" borderId="3" xfId="0" applyFont="1" applyFill="1" applyBorder="1"/>
    <xf numFmtId="0" fontId="3" fillId="44" borderId="13" xfId="0" applyFont="1" applyFill="1" applyBorder="1"/>
    <xf numFmtId="0" fontId="3" fillId="98" borderId="12" xfId="0" applyFont="1" applyFill="1" applyBorder="1"/>
    <xf numFmtId="0" fontId="3" fillId="99" borderId="12" xfId="0" applyFont="1" applyFill="1" applyBorder="1"/>
    <xf numFmtId="0" fontId="3" fillId="100" borderId="12" xfId="0" applyFont="1" applyFill="1" applyBorder="1"/>
    <xf numFmtId="0" fontId="3" fillId="101" borderId="12" xfId="0" applyFont="1" applyFill="1" applyBorder="1"/>
    <xf numFmtId="0" fontId="3" fillId="40" borderId="12" xfId="0" applyFont="1" applyFill="1" applyBorder="1"/>
    <xf numFmtId="0" fontId="3" fillId="102" borderId="12" xfId="0" applyFont="1" applyFill="1" applyBorder="1"/>
    <xf numFmtId="0" fontId="3" fillId="103" borderId="12" xfId="0" applyFont="1" applyFill="1" applyBorder="1"/>
    <xf numFmtId="0" fontId="3" fillId="104" borderId="12" xfId="0" applyFont="1" applyFill="1" applyBorder="1"/>
    <xf numFmtId="0" fontId="3" fillId="29" borderId="12" xfId="0" applyFont="1" applyFill="1" applyBorder="1"/>
    <xf numFmtId="0" fontId="3" fillId="27" borderId="12" xfId="0" applyFont="1" applyFill="1" applyBorder="1"/>
    <xf numFmtId="0" fontId="3" fillId="5" borderId="12" xfId="0" applyFont="1" applyFill="1" applyBorder="1"/>
    <xf numFmtId="0" fontId="3" fillId="30" borderId="12" xfId="0" applyFont="1" applyFill="1" applyBorder="1"/>
    <xf numFmtId="0" fontId="3" fillId="105" borderId="12" xfId="0" applyFont="1" applyFill="1" applyBorder="1"/>
    <xf numFmtId="0" fontId="3" fillId="36" borderId="12" xfId="0" applyFont="1" applyFill="1" applyBorder="1"/>
    <xf numFmtId="0" fontId="3" fillId="106" borderId="12" xfId="0" applyFont="1" applyFill="1" applyBorder="1"/>
    <xf numFmtId="0" fontId="3" fillId="41" borderId="12" xfId="0" applyFont="1" applyFill="1" applyBorder="1"/>
    <xf numFmtId="0" fontId="3" fillId="107" borderId="12" xfId="0" applyFont="1" applyFill="1" applyBorder="1"/>
    <xf numFmtId="0" fontId="3" fillId="108" borderId="12" xfId="0" applyFont="1" applyFill="1" applyBorder="1"/>
    <xf numFmtId="0" fontId="3" fillId="109" borderId="12" xfId="0" applyFont="1" applyFill="1" applyBorder="1"/>
    <xf numFmtId="0" fontId="3" fillId="110" borderId="12" xfId="0" applyFont="1" applyFill="1" applyBorder="1"/>
    <xf numFmtId="0" fontId="3" fillId="21" borderId="12" xfId="0" applyFont="1" applyFill="1" applyBorder="1"/>
    <xf numFmtId="0" fontId="2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2" xfId="0" applyBorder="1"/>
    <xf numFmtId="0" fontId="2" fillId="0" borderId="8" xfId="0" applyFont="1" applyBorder="1" applyAlignment="1">
      <alignment horizontal="center"/>
    </xf>
    <xf numFmtId="0" fontId="2" fillId="111" borderId="2" xfId="0" applyFont="1" applyFill="1" applyBorder="1"/>
    <xf numFmtId="9" fontId="0" fillId="0" borderId="2" xfId="1" applyFont="1" applyBorder="1"/>
    <xf numFmtId="0" fontId="2" fillId="112" borderId="2" xfId="0" applyFont="1" applyFill="1" applyBorder="1"/>
    <xf numFmtId="0" fontId="2" fillId="0" borderId="2" xfId="0" applyFont="1" applyBorder="1"/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3" fillId="0" borderId="10" xfId="0" applyFont="1" applyBorder="1"/>
    <xf numFmtId="0" fontId="4" fillId="113" borderId="8" xfId="0" applyFont="1" applyFill="1" applyBorder="1"/>
    <xf numFmtId="0" fontId="4" fillId="114" borderId="8" xfId="0" applyFont="1" applyFill="1" applyBorder="1"/>
    <xf numFmtId="0" fontId="3" fillId="0" borderId="2" xfId="0" applyFont="1" applyFill="1" applyBorder="1"/>
    <xf numFmtId="9" fontId="3" fillId="0" borderId="2" xfId="0" applyNumberFormat="1" applyFont="1" applyFill="1" applyBorder="1"/>
    <xf numFmtId="0" fontId="0" fillId="0" borderId="2" xfId="0" applyFill="1" applyBorder="1"/>
    <xf numFmtId="0" fontId="3" fillId="0" borderId="4" xfId="0" applyFont="1" applyBorder="1" applyAlignment="1">
      <alignment horizontal="center"/>
    </xf>
    <xf numFmtId="9" fontId="3" fillId="0" borderId="4" xfId="1" applyFont="1" applyBorder="1" applyAlignment="1">
      <alignment horizontal="center"/>
    </xf>
    <xf numFmtId="0" fontId="4" fillId="0" borderId="2" xfId="0" applyFont="1" applyFill="1" applyBorder="1"/>
    <xf numFmtId="0" fontId="0" fillId="0" borderId="11" xfId="0" applyBorder="1"/>
    <xf numFmtId="0" fontId="0" fillId="0" borderId="4" xfId="0" applyBorder="1"/>
    <xf numFmtId="0" fontId="0" fillId="0" borderId="8" xfId="0" applyBorder="1"/>
    <xf numFmtId="0" fontId="0" fillId="0" borderId="11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8" xfId="0" applyBorder="1" applyAlignment="1">
      <alignment horizontal="center"/>
    </xf>
    <xf numFmtId="0" fontId="3" fillId="10" borderId="0" xfId="0" applyFont="1" applyFill="1" applyBorder="1"/>
    <xf numFmtId="0" fontId="3" fillId="4" borderId="0" xfId="0" applyFont="1" applyFill="1" applyBorder="1"/>
    <xf numFmtId="0" fontId="0" fillId="0" borderId="0" xfId="0" applyFill="1" applyBorder="1" applyAlignment="1">
      <alignment horizontal="center"/>
    </xf>
    <xf numFmtId="0" fontId="0" fillId="0" borderId="0" xfId="0" applyFill="1" applyBorder="1"/>
    <xf numFmtId="0" fontId="0" fillId="0" borderId="6" xfId="0" applyBorder="1"/>
    <xf numFmtId="0" fontId="0" fillId="0" borderId="7" xfId="0" applyBorder="1"/>
    <xf numFmtId="0" fontId="0" fillId="0" borderId="15" xfId="0" applyBorder="1"/>
    <xf numFmtId="9" fontId="0" fillId="0" borderId="0" xfId="1" applyFont="1" applyBorder="1"/>
    <xf numFmtId="0" fontId="0" fillId="0" borderId="10" xfId="0" applyBorder="1"/>
    <xf numFmtId="0" fontId="2" fillId="0" borderId="14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0" xfId="0" applyBorder="1" applyAlignment="1">
      <alignment horizontal="center" vertical="center"/>
    </xf>
    <xf numFmtId="0" fontId="3" fillId="0" borderId="6" xfId="0" applyFont="1" applyFill="1" applyBorder="1"/>
    <xf numFmtId="0" fontId="3" fillId="0" borderId="12" xfId="0" applyFont="1" applyBorder="1" applyAlignment="1">
      <alignment horizontal="center"/>
    </xf>
    <xf numFmtId="0" fontId="0" fillId="0" borderId="0" xfId="0" applyFill="1" applyBorder="1" applyAlignment="1">
      <alignment horizontal="center" vertical="center"/>
    </xf>
    <xf numFmtId="0" fontId="3" fillId="0" borderId="0" xfId="0" applyFont="1" applyFill="1"/>
    <xf numFmtId="9" fontId="3" fillId="0" borderId="0" xfId="1" applyFont="1" applyFill="1"/>
    <xf numFmtId="9" fontId="3" fillId="0" borderId="6" xfId="1" applyFont="1" applyFill="1" applyBorder="1"/>
    <xf numFmtId="0" fontId="5" fillId="0" borderId="0" xfId="0" applyFont="1"/>
    <xf numFmtId="0" fontId="0" fillId="0" borderId="0" xfId="0" applyFill="1" applyAlignment="1">
      <alignment horizontal="center"/>
    </xf>
    <xf numFmtId="0" fontId="7" fillId="0" borderId="0" xfId="0" applyFont="1"/>
    <xf numFmtId="9" fontId="0" fillId="0" borderId="8" xfId="1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8" fillId="0" borderId="0" xfId="0" applyFont="1"/>
    <xf numFmtId="0" fontId="0" fillId="0" borderId="12" xfId="0" applyFill="1" applyBorder="1" applyAlignment="1">
      <alignment horizontal="center"/>
    </xf>
    <xf numFmtId="0" fontId="0" fillId="0" borderId="10" xfId="0" applyFill="1" applyBorder="1"/>
    <xf numFmtId="0" fontId="0" fillId="116" borderId="13" xfId="0" applyFill="1" applyBorder="1" applyAlignment="1">
      <alignment horizontal="center"/>
    </xf>
    <xf numFmtId="0" fontId="1" fillId="116" borderId="12" xfId="2" applyFont="1" applyFill="1" applyBorder="1" applyAlignment="1">
      <alignment horizontal="center"/>
    </xf>
    <xf numFmtId="0" fontId="0" fillId="116" borderId="12" xfId="0" applyFill="1" applyBorder="1" applyAlignment="1">
      <alignment horizontal="center"/>
    </xf>
    <xf numFmtId="0" fontId="0" fillId="115" borderId="7" xfId="0" applyFont="1" applyFill="1" applyBorder="1" applyAlignment="1">
      <alignment horizontal="center"/>
    </xf>
    <xf numFmtId="0" fontId="0" fillId="115" borderId="6" xfId="0" applyFont="1" applyFill="1" applyBorder="1" applyAlignment="1">
      <alignment horizontal="center"/>
    </xf>
    <xf numFmtId="0" fontId="2" fillId="0" borderId="11" xfId="0" applyFont="1" applyBorder="1" applyAlignment="1">
      <alignment horizontal="center"/>
    </xf>
    <xf numFmtId="0" fontId="0" fillId="116" borderId="5" xfId="0" applyFill="1" applyBorder="1" applyAlignment="1">
      <alignment horizontal="center"/>
    </xf>
    <xf numFmtId="0" fontId="1" fillId="116" borderId="6" xfId="2" applyFont="1" applyFill="1" applyBorder="1" applyAlignment="1">
      <alignment horizontal="center"/>
    </xf>
    <xf numFmtId="0" fontId="0" fillId="116" borderId="6" xfId="0" applyFill="1" applyBorder="1" applyAlignment="1">
      <alignment horizontal="center"/>
    </xf>
    <xf numFmtId="0" fontId="0" fillId="115" borderId="12" xfId="0" applyFill="1" applyBorder="1" applyAlignment="1">
      <alignment horizontal="center"/>
    </xf>
    <xf numFmtId="0" fontId="0" fillId="115" borderId="3" xfId="0" applyFill="1" applyBorder="1" applyAlignment="1">
      <alignment horizontal="center"/>
    </xf>
    <xf numFmtId="9" fontId="0" fillId="0" borderId="13" xfId="1" applyFont="1" applyFill="1" applyBorder="1" applyAlignment="1">
      <alignment horizontal="center"/>
    </xf>
    <xf numFmtId="9" fontId="0" fillId="0" borderId="12" xfId="1" applyFont="1" applyFill="1" applyBorder="1" applyAlignment="1">
      <alignment horizontal="center"/>
    </xf>
    <xf numFmtId="0" fontId="0" fillId="116" borderId="7" xfId="0" applyFont="1" applyFill="1" applyBorder="1" applyAlignment="1">
      <alignment horizontal="center"/>
    </xf>
    <xf numFmtId="0" fontId="0" fillId="116" borderId="2" xfId="0" applyFill="1" applyBorder="1" applyAlignment="1">
      <alignment horizontal="center"/>
    </xf>
    <xf numFmtId="0" fontId="0" fillId="115" borderId="2" xfId="0" applyFont="1" applyFill="1" applyBorder="1" applyAlignment="1">
      <alignment horizontal="center"/>
    </xf>
    <xf numFmtId="0" fontId="1" fillId="116" borderId="2" xfId="2" applyFont="1" applyFill="1" applyBorder="1" applyAlignment="1">
      <alignment horizontal="center"/>
    </xf>
    <xf numFmtId="0" fontId="0" fillId="116" borderId="2" xfId="0" applyFont="1" applyFill="1" applyBorder="1" applyAlignment="1">
      <alignment horizontal="center"/>
    </xf>
    <xf numFmtId="0" fontId="0" fillId="116" borderId="3" xfId="0" applyFill="1" applyBorder="1" applyAlignment="1">
      <alignment horizont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FF646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tiff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203670</xdr:colOff>
      <xdr:row>5</xdr:row>
      <xdr:rowOff>70554</xdr:rowOff>
    </xdr:from>
    <xdr:to>
      <xdr:col>14</xdr:col>
      <xdr:colOff>82316</xdr:colOff>
      <xdr:row>11</xdr:row>
      <xdr:rowOff>138759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6543C01D-EC20-7142-8F60-62A97A8C4415}"/>
            </a:ext>
          </a:extLst>
        </xdr:cNvPr>
        <xdr:cNvSpPr txBox="1"/>
      </xdr:nvSpPr>
      <xdr:spPr>
        <a:xfrm>
          <a:off x="4331170" y="1086554"/>
          <a:ext cx="7308146" cy="128740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800" b="1"/>
        </a:p>
        <a:p>
          <a:pPr algn="ctr"/>
          <a:r>
            <a:rPr lang="en-US" sz="1800" b="1"/>
            <a:t>Michigan</a:t>
          </a:r>
          <a:r>
            <a:rPr lang="en-US" sz="1800"/>
            <a:t> (12-2) @</a:t>
          </a:r>
          <a:r>
            <a:rPr lang="en-US" sz="1800" baseline="0"/>
            <a:t> </a:t>
          </a:r>
          <a:r>
            <a:rPr lang="en-US" sz="1800" b="1" baseline="0"/>
            <a:t>Michigan St. </a:t>
          </a:r>
          <a:r>
            <a:rPr lang="en-US" sz="1800" baseline="0"/>
            <a:t>(10-4)</a:t>
          </a:r>
        </a:p>
        <a:p>
          <a:pPr algn="ctr"/>
          <a:endParaRPr lang="en-US" sz="1800" baseline="0"/>
        </a:p>
        <a:p>
          <a:pPr algn="ctr"/>
          <a:r>
            <a:rPr lang="en-US" sz="1800" baseline="0"/>
            <a:t>1-21-2018</a:t>
          </a:r>
        </a:p>
      </xdr:txBody>
    </xdr:sp>
    <xdr:clientData/>
  </xdr:twoCellAnchor>
  <xdr:oneCellAnchor>
    <xdr:from>
      <xdr:col>1</xdr:col>
      <xdr:colOff>392276</xdr:colOff>
      <xdr:row>5</xdr:row>
      <xdr:rowOff>117593</xdr:rowOff>
    </xdr:from>
    <xdr:ext cx="1669221" cy="1218073"/>
    <xdr:pic>
      <xdr:nvPicPr>
        <xdr:cNvPr id="3" name="Picture 2" descr="Image result for university of michigan logo">
          <a:extLst>
            <a:ext uri="{FF2B5EF4-FFF2-40B4-BE49-F238E27FC236}">
              <a16:creationId xmlns:a16="http://schemas.microsoft.com/office/drawing/2014/main" id="{6DDC99FA-BBBD-FF49-99F4-7ECAF01582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776" y="1133593"/>
          <a:ext cx="1669221" cy="12180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259396</xdr:colOff>
      <xdr:row>5</xdr:row>
      <xdr:rowOff>76202</xdr:rowOff>
    </xdr:from>
    <xdr:ext cx="1282895" cy="1503218"/>
    <xdr:pic>
      <xdr:nvPicPr>
        <xdr:cNvPr id="4" name="Picture 3" descr="Image result for michigan state logo">
          <a:extLst>
            <a:ext uri="{FF2B5EF4-FFF2-40B4-BE49-F238E27FC236}">
              <a16:creationId xmlns:a16="http://schemas.microsoft.com/office/drawing/2014/main" id="{0E995990-726C-2047-B932-2B0F46FF2D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8455" y="1122084"/>
          <a:ext cx="1282895" cy="15032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26</xdr:col>
      <xdr:colOff>35559</xdr:colOff>
      <xdr:row>5</xdr:row>
      <xdr:rowOff>146782</xdr:rowOff>
    </xdr:from>
    <xdr:ext cx="1590157" cy="1161506"/>
    <xdr:pic>
      <xdr:nvPicPr>
        <xdr:cNvPr id="5" name="Picture 4" descr="Image result for university of michigan logo">
          <a:extLst>
            <a:ext uri="{FF2B5EF4-FFF2-40B4-BE49-F238E27FC236}">
              <a16:creationId xmlns:a16="http://schemas.microsoft.com/office/drawing/2014/main" id="{922FDB27-2ABE-B64B-A688-1CCFF28846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98559" y="1162782"/>
          <a:ext cx="1590157" cy="1161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31</xdr:col>
      <xdr:colOff>250982</xdr:colOff>
      <xdr:row>5</xdr:row>
      <xdr:rowOff>84386</xdr:rowOff>
    </xdr:from>
    <xdr:to>
      <xdr:col>40</xdr:col>
      <xdr:colOff>135052</xdr:colOff>
      <xdr:row>11</xdr:row>
      <xdr:rowOff>200002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4E1AF287-49DD-934B-98BD-DF744D7EE94F}"/>
            </a:ext>
          </a:extLst>
        </xdr:cNvPr>
        <xdr:cNvSpPr txBox="1"/>
      </xdr:nvSpPr>
      <xdr:spPr>
        <a:xfrm>
          <a:off x="25841482" y="1100386"/>
          <a:ext cx="7313570" cy="13348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800" b="1"/>
        </a:p>
        <a:p>
          <a:pPr algn="ctr"/>
          <a:r>
            <a:rPr lang="en-US" sz="1800" b="1"/>
            <a:t>Player Season Stats</a:t>
          </a:r>
          <a:endParaRPr lang="en-US" sz="1800" baseline="0"/>
        </a:p>
        <a:p>
          <a:pPr algn="ctr"/>
          <a:endParaRPr lang="en-US" sz="1800" baseline="0"/>
        </a:p>
        <a:p>
          <a:pPr algn="ctr"/>
          <a:r>
            <a:rPr lang="en-US" sz="1800" baseline="0"/>
            <a:t>1-21-2018</a:t>
          </a:r>
        </a:p>
      </xdr:txBody>
    </xdr:sp>
    <xdr:clientData/>
  </xdr:twoCellAnchor>
  <xdr:oneCellAnchor>
    <xdr:from>
      <xdr:col>55</xdr:col>
      <xdr:colOff>184473</xdr:colOff>
      <xdr:row>5</xdr:row>
      <xdr:rowOff>168944</xdr:rowOff>
    </xdr:from>
    <xdr:ext cx="1604605" cy="1130746"/>
    <xdr:pic>
      <xdr:nvPicPr>
        <xdr:cNvPr id="8" name="Picture 7" descr="Image result for university of michigan logo">
          <a:extLst>
            <a:ext uri="{FF2B5EF4-FFF2-40B4-BE49-F238E27FC236}">
              <a16:creationId xmlns:a16="http://schemas.microsoft.com/office/drawing/2014/main" id="{4B4058EC-7CEE-DB44-9EB3-80E5DAC00C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38120" y="1214826"/>
          <a:ext cx="1604605" cy="1130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60</xdr:col>
      <xdr:colOff>215621</xdr:colOff>
      <xdr:row>5</xdr:row>
      <xdr:rowOff>39124</xdr:rowOff>
    </xdr:from>
    <xdr:to>
      <xdr:col>69</xdr:col>
      <xdr:colOff>328707</xdr:colOff>
      <xdr:row>11</xdr:row>
      <xdr:rowOff>160716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8EEBCD6-C574-CD4B-9D15-D27EE9D708AB}"/>
            </a:ext>
          </a:extLst>
        </xdr:cNvPr>
        <xdr:cNvSpPr txBox="1"/>
      </xdr:nvSpPr>
      <xdr:spPr>
        <a:xfrm>
          <a:off x="32010445" y="1085006"/>
          <a:ext cx="4147203" cy="13766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800" b="1"/>
        </a:p>
        <a:p>
          <a:pPr algn="ctr"/>
          <a:r>
            <a:rPr lang="en-US" sz="1800" b="1" baseline="0"/>
            <a:t>Player Season Stats /MIN</a:t>
          </a:r>
        </a:p>
        <a:p>
          <a:pPr algn="ctr"/>
          <a:endParaRPr lang="en-US" sz="1800" baseline="0"/>
        </a:p>
        <a:p>
          <a:pPr algn="ctr"/>
          <a:r>
            <a:rPr lang="en-US" sz="1800" baseline="0"/>
            <a:t>1-21-2018</a:t>
          </a:r>
        </a:p>
      </xdr:txBody>
    </xdr:sp>
    <xdr:clientData/>
  </xdr:twoCellAnchor>
  <xdr:oneCellAnchor>
    <xdr:from>
      <xdr:col>0</xdr:col>
      <xdr:colOff>139701</xdr:colOff>
      <xdr:row>30</xdr:row>
      <xdr:rowOff>12700</xdr:rowOff>
    </xdr:from>
    <xdr:ext cx="562220" cy="652318"/>
    <xdr:pic>
      <xdr:nvPicPr>
        <xdr:cNvPr id="11" name="Picture 10" descr="Image result for michigan state logo">
          <a:extLst>
            <a:ext uri="{FF2B5EF4-FFF2-40B4-BE49-F238E27FC236}">
              <a16:creationId xmlns:a16="http://schemas.microsoft.com/office/drawing/2014/main" id="{92A374AE-F575-0D45-AB3C-09069792C3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1" y="6108700"/>
          <a:ext cx="562220" cy="652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127000</xdr:colOff>
      <xdr:row>18</xdr:row>
      <xdr:rowOff>76200</xdr:rowOff>
    </xdr:from>
    <xdr:ext cx="562220" cy="652318"/>
    <xdr:pic>
      <xdr:nvPicPr>
        <xdr:cNvPr id="12" name="Picture 11" descr="Image result for michigan state logo">
          <a:extLst>
            <a:ext uri="{FF2B5EF4-FFF2-40B4-BE49-F238E27FC236}">
              <a16:creationId xmlns:a16="http://schemas.microsoft.com/office/drawing/2014/main" id="{A1838F24-3014-2742-A7D6-CEFC21EDE4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733800"/>
          <a:ext cx="562220" cy="652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101600</xdr:colOff>
      <xdr:row>41</xdr:row>
      <xdr:rowOff>177800</xdr:rowOff>
    </xdr:from>
    <xdr:ext cx="562220" cy="652318"/>
    <xdr:pic>
      <xdr:nvPicPr>
        <xdr:cNvPr id="13" name="Picture 12" descr="Image result for michigan state logo">
          <a:extLst>
            <a:ext uri="{FF2B5EF4-FFF2-40B4-BE49-F238E27FC236}">
              <a16:creationId xmlns:a16="http://schemas.microsoft.com/office/drawing/2014/main" id="{DFC8A2E2-6F73-C943-8509-90041BC296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" y="8509000"/>
          <a:ext cx="562220" cy="652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114301</xdr:colOff>
      <xdr:row>24</xdr:row>
      <xdr:rowOff>158919</xdr:rowOff>
    </xdr:from>
    <xdr:ext cx="584200" cy="424154"/>
    <xdr:pic>
      <xdr:nvPicPr>
        <xdr:cNvPr id="14" name="Picture 13" descr="Image result for university of michigan logo">
          <a:extLst>
            <a:ext uri="{FF2B5EF4-FFF2-40B4-BE49-F238E27FC236}">
              <a16:creationId xmlns:a16="http://schemas.microsoft.com/office/drawing/2014/main" id="{C4BDABC4-DAC8-F84C-970E-35109AABDC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1" y="5035719"/>
          <a:ext cx="584200" cy="42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101600</xdr:colOff>
      <xdr:row>36</xdr:row>
      <xdr:rowOff>152400</xdr:rowOff>
    </xdr:from>
    <xdr:ext cx="584200" cy="424154"/>
    <xdr:pic>
      <xdr:nvPicPr>
        <xdr:cNvPr id="15" name="Picture 14" descr="Image result for university of michigan logo">
          <a:extLst>
            <a:ext uri="{FF2B5EF4-FFF2-40B4-BE49-F238E27FC236}">
              <a16:creationId xmlns:a16="http://schemas.microsoft.com/office/drawing/2014/main" id="{9DE8A262-0BF4-1E4F-8AEA-0750BB74E0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" y="7467600"/>
          <a:ext cx="584200" cy="42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88900</xdr:colOff>
      <xdr:row>48</xdr:row>
      <xdr:rowOff>139700</xdr:rowOff>
    </xdr:from>
    <xdr:ext cx="584200" cy="424154"/>
    <xdr:pic>
      <xdr:nvPicPr>
        <xdr:cNvPr id="16" name="Picture 15" descr="Image result for university of michigan logo">
          <a:extLst>
            <a:ext uri="{FF2B5EF4-FFF2-40B4-BE49-F238E27FC236}">
              <a16:creationId xmlns:a16="http://schemas.microsoft.com/office/drawing/2014/main" id="{D9F736B1-8E4D-374B-AAA4-B301237365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00" y="9893300"/>
          <a:ext cx="584200" cy="42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127000</xdr:colOff>
      <xdr:row>62</xdr:row>
      <xdr:rowOff>158750</xdr:rowOff>
    </xdr:from>
    <xdr:ext cx="562220" cy="659911"/>
    <xdr:pic>
      <xdr:nvPicPr>
        <xdr:cNvPr id="18" name="Picture 17" descr="Image result for michigan state logo">
          <a:extLst>
            <a:ext uri="{FF2B5EF4-FFF2-40B4-BE49-F238E27FC236}">
              <a16:creationId xmlns:a16="http://schemas.microsoft.com/office/drawing/2014/main" id="{EF936057-4C47-424D-B689-FCD18E600C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2757150"/>
          <a:ext cx="562220" cy="659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95250</xdr:colOff>
      <xdr:row>55</xdr:row>
      <xdr:rowOff>190500</xdr:rowOff>
    </xdr:from>
    <xdr:ext cx="584200" cy="420979"/>
    <xdr:pic>
      <xdr:nvPicPr>
        <xdr:cNvPr id="19" name="Picture 18" descr="Image result for university of michigan logo">
          <a:extLst>
            <a:ext uri="{FF2B5EF4-FFF2-40B4-BE49-F238E27FC236}">
              <a16:creationId xmlns:a16="http://schemas.microsoft.com/office/drawing/2014/main" id="{D9645A7B-F394-194E-9E58-18F0FAD9A0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1366500"/>
          <a:ext cx="584200" cy="420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21</xdr:col>
      <xdr:colOff>174625</xdr:colOff>
      <xdr:row>19</xdr:row>
      <xdr:rowOff>41256</xdr:rowOff>
    </xdr:from>
    <xdr:ext cx="1163109" cy="840849"/>
    <xdr:pic>
      <xdr:nvPicPr>
        <xdr:cNvPr id="20" name="Picture 19" descr="Image result for university of michigan logo">
          <a:extLst>
            <a:ext uri="{FF2B5EF4-FFF2-40B4-BE49-F238E27FC236}">
              <a16:creationId xmlns:a16="http://schemas.microsoft.com/office/drawing/2014/main" id="{E6FB4ADF-EE21-BA45-8A37-4DA8281F0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0125" y="3902056"/>
          <a:ext cx="1163109" cy="840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50</xdr:col>
      <xdr:colOff>174625</xdr:colOff>
      <xdr:row>19</xdr:row>
      <xdr:rowOff>41256</xdr:rowOff>
    </xdr:from>
    <xdr:ext cx="1163109" cy="840849"/>
    <xdr:pic>
      <xdr:nvPicPr>
        <xdr:cNvPr id="22" name="Picture 21" descr="Image result for university of michigan logo">
          <a:extLst>
            <a:ext uri="{FF2B5EF4-FFF2-40B4-BE49-F238E27FC236}">
              <a16:creationId xmlns:a16="http://schemas.microsoft.com/office/drawing/2014/main" id="{A75DC145-79D4-E442-ADC5-ADF81D4424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61158" y="3902056"/>
          <a:ext cx="1163109" cy="840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82</xdr:col>
      <xdr:colOff>1166607</xdr:colOff>
      <xdr:row>5</xdr:row>
      <xdr:rowOff>202811</xdr:rowOff>
    </xdr:from>
    <xdr:ext cx="1604605" cy="1130746"/>
    <xdr:pic>
      <xdr:nvPicPr>
        <xdr:cNvPr id="23" name="Picture 22" descr="Image result for university of michigan logo">
          <a:extLst>
            <a:ext uri="{FF2B5EF4-FFF2-40B4-BE49-F238E27FC236}">
              <a16:creationId xmlns:a16="http://schemas.microsoft.com/office/drawing/2014/main" id="{9196FF0D-F712-A145-A1B5-1677CAF2D2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17540" y="1218811"/>
          <a:ext cx="1604605" cy="1130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86</xdr:col>
      <xdr:colOff>368021</xdr:colOff>
      <xdr:row>5</xdr:row>
      <xdr:rowOff>140724</xdr:rowOff>
    </xdr:from>
    <xdr:to>
      <xdr:col>96</xdr:col>
      <xdr:colOff>40841</xdr:colOff>
      <xdr:row>12</xdr:row>
      <xdr:rowOff>59116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5CAB6C01-2293-8E4B-843B-2C7BFFD75005}"/>
            </a:ext>
          </a:extLst>
        </xdr:cNvPr>
        <xdr:cNvSpPr txBox="1"/>
      </xdr:nvSpPr>
      <xdr:spPr>
        <a:xfrm>
          <a:off x="46731488" y="1156724"/>
          <a:ext cx="4075486" cy="134079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800" b="1"/>
        </a:p>
        <a:p>
          <a:pPr algn="ctr"/>
          <a:r>
            <a:rPr lang="en-US" sz="1800" b="1" baseline="0"/>
            <a:t>Player Advanced Averages</a:t>
          </a:r>
        </a:p>
        <a:p>
          <a:pPr algn="ctr"/>
          <a:endParaRPr lang="en-US" sz="1800" baseline="0"/>
        </a:p>
        <a:p>
          <a:pPr algn="ctr"/>
          <a:r>
            <a:rPr lang="en-US" sz="1800" baseline="0"/>
            <a:t>1-21-2018</a:t>
          </a:r>
        </a:p>
      </xdr:txBody>
    </xdr:sp>
    <xdr:clientData/>
  </xdr:twoCellAnchor>
  <xdr:oneCellAnchor>
    <xdr:from>
      <xdr:col>80</xdr:col>
      <xdr:colOff>174625</xdr:colOff>
      <xdr:row>19</xdr:row>
      <xdr:rowOff>41256</xdr:rowOff>
    </xdr:from>
    <xdr:ext cx="1163109" cy="840849"/>
    <xdr:pic>
      <xdr:nvPicPr>
        <xdr:cNvPr id="27" name="Picture 26" descr="Image result for university of michigan logo">
          <a:extLst>
            <a:ext uri="{FF2B5EF4-FFF2-40B4-BE49-F238E27FC236}">
              <a16:creationId xmlns:a16="http://schemas.microsoft.com/office/drawing/2014/main" id="{78A4CE52-235A-0945-AD60-5345248790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7049" y="4062923"/>
          <a:ext cx="1163109" cy="840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107</xdr:col>
      <xdr:colOff>149784</xdr:colOff>
      <xdr:row>6</xdr:row>
      <xdr:rowOff>70618</xdr:rowOff>
    </xdr:from>
    <xdr:ext cx="1604605" cy="1130746"/>
    <xdr:pic>
      <xdr:nvPicPr>
        <xdr:cNvPr id="28" name="Picture 27" descr="Image result for university of michigan logo">
          <a:extLst>
            <a:ext uri="{FF2B5EF4-FFF2-40B4-BE49-F238E27FC236}">
              <a16:creationId xmlns:a16="http://schemas.microsoft.com/office/drawing/2014/main" id="{CD1996A6-9FB7-B348-B550-C5C85E8F93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0654" y="1313009"/>
          <a:ext cx="1604605" cy="1130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110</xdr:col>
      <xdr:colOff>376573</xdr:colOff>
      <xdr:row>4</xdr:row>
      <xdr:rowOff>66261</xdr:rowOff>
    </xdr:from>
    <xdr:to>
      <xdr:col>115</xdr:col>
      <xdr:colOff>637990</xdr:colOff>
      <xdr:row>13</xdr:row>
      <xdr:rowOff>11590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BF79AD4F-2411-374D-8E77-2B7D04258264}"/>
            </a:ext>
          </a:extLst>
        </xdr:cNvPr>
        <xdr:cNvSpPr txBox="1"/>
      </xdr:nvSpPr>
      <xdr:spPr>
        <a:xfrm>
          <a:off x="58509443" y="861391"/>
          <a:ext cx="3629677" cy="173437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800" b="1"/>
        </a:p>
        <a:p>
          <a:pPr algn="ctr"/>
          <a:r>
            <a:rPr lang="en-US" sz="1800" baseline="0"/>
            <a:t>Predictions</a:t>
          </a:r>
        </a:p>
        <a:p>
          <a:pPr algn="ctr"/>
          <a:r>
            <a:rPr lang="en-US" sz="1800" b="1" baseline="0"/>
            <a:t>WIN % Chance</a:t>
          </a:r>
        </a:p>
        <a:p>
          <a:pPr algn="ctr"/>
          <a:r>
            <a:rPr lang="en-US" sz="1800" baseline="0"/>
            <a:t>12-28-2019</a:t>
          </a:r>
        </a:p>
      </xdr:txBody>
    </xdr:sp>
    <xdr:clientData/>
  </xdr:twoCellAnchor>
  <xdr:twoCellAnchor editAs="oneCell">
    <xdr:from>
      <xdr:col>116</xdr:col>
      <xdr:colOff>554712</xdr:colOff>
      <xdr:row>6</xdr:row>
      <xdr:rowOff>74873</xdr:rowOff>
    </xdr:from>
    <xdr:to>
      <xdr:col>118</xdr:col>
      <xdr:colOff>437444</xdr:colOff>
      <xdr:row>12</xdr:row>
      <xdr:rowOff>186937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E9AD441-D251-9341-8FE3-9E5D3B474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3730156" y="1260206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97</xdr:col>
      <xdr:colOff>87740</xdr:colOff>
      <xdr:row>6</xdr:row>
      <xdr:rowOff>589</xdr:rowOff>
    </xdr:from>
    <xdr:to>
      <xdr:col>99</xdr:col>
      <xdr:colOff>422028</xdr:colOff>
      <xdr:row>12</xdr:row>
      <xdr:rowOff>112653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76511A1-8691-2D43-AC77-2D0753DED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2270629" y="1185922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80</xdr:col>
      <xdr:colOff>56444</xdr:colOff>
      <xdr:row>37</xdr:row>
      <xdr:rowOff>141110</xdr:rowOff>
    </xdr:from>
    <xdr:to>
      <xdr:col>81</xdr:col>
      <xdr:colOff>461287</xdr:colOff>
      <xdr:row>44</xdr:row>
      <xdr:rowOff>55620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B8CBFB7-3D59-694D-B72A-87A22732C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657888" y="7450666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70</xdr:col>
      <xdr:colOff>437444</xdr:colOff>
      <xdr:row>5</xdr:row>
      <xdr:rowOff>84666</xdr:rowOff>
    </xdr:from>
    <xdr:to>
      <xdr:col>73</xdr:col>
      <xdr:colOff>320176</xdr:colOff>
      <xdr:row>12</xdr:row>
      <xdr:rowOff>184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EE0846E-0F27-704B-8E73-718AA29EC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761333" y="1072444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141111</xdr:colOff>
      <xdr:row>38</xdr:row>
      <xdr:rowOff>0</xdr:rowOff>
    </xdr:from>
    <xdr:to>
      <xdr:col>51</xdr:col>
      <xdr:colOff>545955</xdr:colOff>
      <xdr:row>44</xdr:row>
      <xdr:rowOff>112065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012B9E6-B70E-F64B-B227-FB6691170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528889" y="7507111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21</xdr:col>
      <xdr:colOff>225778</xdr:colOff>
      <xdr:row>38</xdr:row>
      <xdr:rowOff>42334</xdr:rowOff>
    </xdr:from>
    <xdr:to>
      <xdr:col>22</xdr:col>
      <xdr:colOff>630622</xdr:colOff>
      <xdr:row>44</xdr:row>
      <xdr:rowOff>154399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DB4FC19-5133-884F-9EF1-B4646A51A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232445" y="7549445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41</xdr:col>
      <xdr:colOff>352777</xdr:colOff>
      <xdr:row>5</xdr:row>
      <xdr:rowOff>70555</xdr:rowOff>
    </xdr:from>
    <xdr:to>
      <xdr:col>44</xdr:col>
      <xdr:colOff>235510</xdr:colOff>
      <xdr:row>11</xdr:row>
      <xdr:rowOff>182620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0784220-4C41-CD41-AA06-004E275FD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295555" y="1058333"/>
          <a:ext cx="1237399" cy="129739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710342</xdr:colOff>
      <xdr:row>2</xdr:row>
      <xdr:rowOff>9227</xdr:rowOff>
    </xdr:from>
    <xdr:to>
      <xdr:col>5</xdr:col>
      <xdr:colOff>110436</xdr:colOff>
      <xdr:row>9</xdr:row>
      <xdr:rowOff>22481</xdr:rowOff>
    </xdr:to>
    <xdr:pic>
      <xdr:nvPicPr>
        <xdr:cNvPr id="2" name="Picture 1" descr="Image result for university of michigan logo">
          <a:extLst>
            <a:ext uri="{FF2B5EF4-FFF2-40B4-BE49-F238E27FC236}">
              <a16:creationId xmlns:a16="http://schemas.microsoft.com/office/drawing/2014/main" id="{33D441C9-1AE2-9F4D-8155-2B321D61CC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842" y="415627"/>
          <a:ext cx="1940094" cy="14356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216928</xdr:colOff>
      <xdr:row>2</xdr:row>
      <xdr:rowOff>41302</xdr:rowOff>
    </xdr:from>
    <xdr:to>
      <xdr:col>13</xdr:col>
      <xdr:colOff>26504</xdr:colOff>
      <xdr:row>8</xdr:row>
      <xdr:rowOff>176584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603FC316-5886-4C42-8646-606BBE094CD4}"/>
            </a:ext>
          </a:extLst>
        </xdr:cNvPr>
        <xdr:cNvSpPr txBox="1"/>
      </xdr:nvSpPr>
      <xdr:spPr>
        <a:xfrm>
          <a:off x="4026928" y="447702"/>
          <a:ext cx="2921076" cy="13544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/>
            <a:t>Michigan Player Rotations</a:t>
          </a:r>
        </a:p>
        <a:p>
          <a:pPr algn="ctr"/>
          <a:endParaRPr lang="en-US" sz="1100"/>
        </a:p>
        <a:p>
          <a:pPr algn="ctr"/>
          <a:r>
            <a:rPr lang="en-US" sz="1400"/>
            <a:t>2018-19</a:t>
          </a:r>
        </a:p>
      </xdr:txBody>
    </xdr:sp>
    <xdr:clientData/>
  </xdr:twoCellAnchor>
  <xdr:twoCellAnchor editAs="oneCell">
    <xdr:from>
      <xdr:col>44</xdr:col>
      <xdr:colOff>321734</xdr:colOff>
      <xdr:row>1</xdr:row>
      <xdr:rowOff>169334</xdr:rowOff>
    </xdr:from>
    <xdr:to>
      <xdr:col>47</xdr:col>
      <xdr:colOff>162095</xdr:colOff>
      <xdr:row>8</xdr:row>
      <xdr:rowOff>169334</xdr:rowOff>
    </xdr:to>
    <xdr:pic>
      <xdr:nvPicPr>
        <xdr:cNvPr id="4" name="Picture 3" descr="Image result for university of michigan logo">
          <a:extLst>
            <a:ext uri="{FF2B5EF4-FFF2-40B4-BE49-F238E27FC236}">
              <a16:creationId xmlns:a16="http://schemas.microsoft.com/office/drawing/2014/main" id="{2A395CD0-57A3-5144-BD30-99E0A3C0AF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00667" y="372534"/>
          <a:ext cx="1923161" cy="1422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216928</xdr:colOff>
      <xdr:row>2</xdr:row>
      <xdr:rowOff>41302</xdr:rowOff>
    </xdr:from>
    <xdr:to>
      <xdr:col>13</xdr:col>
      <xdr:colOff>26504</xdr:colOff>
      <xdr:row>8</xdr:row>
      <xdr:rowOff>176584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248F532-30E1-A14B-9A3B-64E7383EE061}"/>
            </a:ext>
          </a:extLst>
        </xdr:cNvPr>
        <xdr:cNvSpPr txBox="1"/>
      </xdr:nvSpPr>
      <xdr:spPr>
        <a:xfrm>
          <a:off x="4026928" y="447702"/>
          <a:ext cx="2921076" cy="13544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/>
            <a:t>Maryland Player Rotations</a:t>
          </a:r>
        </a:p>
        <a:p>
          <a:pPr algn="ctr"/>
          <a:endParaRPr lang="en-US" sz="1100"/>
        </a:p>
        <a:p>
          <a:pPr algn="ctr"/>
          <a:r>
            <a:rPr lang="en-US" sz="1400"/>
            <a:t>2018-19</a:t>
          </a:r>
        </a:p>
      </xdr:txBody>
    </xdr:sp>
    <xdr:clientData/>
  </xdr:twoCellAnchor>
  <xdr:oneCellAnchor>
    <xdr:from>
      <xdr:col>1</xdr:col>
      <xdr:colOff>1126164</xdr:colOff>
      <xdr:row>1</xdr:row>
      <xdr:rowOff>26432</xdr:rowOff>
    </xdr:from>
    <xdr:ext cx="1454803" cy="1676015"/>
    <xdr:pic>
      <xdr:nvPicPr>
        <xdr:cNvPr id="4" name="Picture 3" descr="Image result for michigan state logo">
          <a:extLst>
            <a:ext uri="{FF2B5EF4-FFF2-40B4-BE49-F238E27FC236}">
              <a16:creationId xmlns:a16="http://schemas.microsoft.com/office/drawing/2014/main" id="{E3C2BB3F-3173-B144-8B8B-84BD7A1E9F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5519" y="231271"/>
          <a:ext cx="1454803" cy="1676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44</xdr:col>
      <xdr:colOff>592667</xdr:colOff>
      <xdr:row>1</xdr:row>
      <xdr:rowOff>50800</xdr:rowOff>
    </xdr:from>
    <xdr:ext cx="1454803" cy="1676015"/>
    <xdr:pic>
      <xdr:nvPicPr>
        <xdr:cNvPr id="5" name="Picture 4" descr="Image result for michigan state logo">
          <a:extLst>
            <a:ext uri="{FF2B5EF4-FFF2-40B4-BE49-F238E27FC236}">
              <a16:creationId xmlns:a16="http://schemas.microsoft.com/office/drawing/2014/main" id="{3386138B-AFDC-F140-9D5A-C054508473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1600" y="254000"/>
          <a:ext cx="1454803" cy="1676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mailto:2PT@" TargetMode="External"/><Relationship Id="rId2" Type="http://schemas.openxmlformats.org/officeDocument/2006/relationships/hyperlink" Target="mailto:2PT@" TargetMode="External"/><Relationship Id="rId1" Type="http://schemas.openxmlformats.org/officeDocument/2006/relationships/hyperlink" Target="mailto:2PT@" TargetMode="External"/><Relationship Id="rId5" Type="http://schemas.openxmlformats.org/officeDocument/2006/relationships/drawing" Target="../drawings/drawing1.xml"/><Relationship Id="rId4" Type="http://schemas.openxmlformats.org/officeDocument/2006/relationships/hyperlink" Target="mailto:2PT@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A378DC-DBA7-8749-80FC-836ED6ECB66A}">
  <dimension ref="B5:EI103"/>
  <sheetViews>
    <sheetView tabSelected="1" topLeftCell="CV2" zoomScaleNormal="92" workbookViewId="0">
      <selection activeCell="DJ20" sqref="DJ20"/>
    </sheetView>
  </sheetViews>
  <sheetFormatPr baseColWidth="10" defaultRowHeight="16" x14ac:dyDescent="0.2"/>
  <cols>
    <col min="2" max="2" width="15.83203125" customWidth="1"/>
    <col min="3" max="20" width="5.83203125" customWidth="1"/>
    <col min="24" max="24" width="20.83203125" customWidth="1"/>
    <col min="25" max="49" width="5.83203125" customWidth="1"/>
    <col min="53" max="53" width="20.83203125" customWidth="1"/>
    <col min="54" max="78" width="5.83203125" customWidth="1"/>
    <col min="83" max="83" width="20.83203125" customWidth="1"/>
    <col min="84" max="106" width="5.83203125" customWidth="1"/>
    <col min="107" max="107" width="10.83203125" customWidth="1"/>
    <col min="108" max="120" width="8.83203125" customWidth="1"/>
    <col min="121" max="121" width="8.83203125" hidden="1" customWidth="1"/>
    <col min="122" max="134" width="10.83203125" hidden="1" customWidth="1"/>
    <col min="135" max="136" width="12.1640625" hidden="1" customWidth="1"/>
  </cols>
  <sheetData>
    <row r="5" spans="2:139" x14ac:dyDescent="0.2">
      <c r="EG5" s="213"/>
      <c r="EH5" s="237" t="s">
        <v>194</v>
      </c>
      <c r="EI5" s="56" t="s">
        <v>195</v>
      </c>
    </row>
    <row r="6" spans="2:139" x14ac:dyDescent="0.2">
      <c r="EG6" s="235"/>
      <c r="EH6" s="252" t="s">
        <v>86</v>
      </c>
      <c r="EI6" s="235">
        <v>1.3775789000000001</v>
      </c>
    </row>
    <row r="7" spans="2:139" x14ac:dyDescent="0.2">
      <c r="Q7" s="2"/>
      <c r="EG7" s="235"/>
      <c r="EH7" s="253" t="s">
        <v>128</v>
      </c>
      <c r="EI7" s="235">
        <v>1.0429052000000001</v>
      </c>
    </row>
    <row r="8" spans="2:139" x14ac:dyDescent="0.2">
      <c r="EG8" s="235"/>
      <c r="EH8" s="254" t="s">
        <v>82</v>
      </c>
      <c r="EI8" s="235">
        <v>1.0350919000000001</v>
      </c>
    </row>
    <row r="9" spans="2:139" x14ac:dyDescent="0.2">
      <c r="EG9" s="235"/>
      <c r="EH9" s="252" t="s">
        <v>83</v>
      </c>
      <c r="EI9" s="235">
        <v>1.0269017</v>
      </c>
    </row>
    <row r="10" spans="2:139" x14ac:dyDescent="0.2">
      <c r="EG10" s="235"/>
      <c r="EH10" s="255" t="s">
        <v>193</v>
      </c>
      <c r="EI10" s="235">
        <v>1.0047074</v>
      </c>
    </row>
    <row r="11" spans="2:139" x14ac:dyDescent="0.2">
      <c r="EG11" s="235"/>
      <c r="EH11" s="252" t="s">
        <v>87</v>
      </c>
      <c r="EI11" s="235">
        <v>0.96196970000000004</v>
      </c>
    </row>
    <row r="12" spans="2:139" x14ac:dyDescent="0.2">
      <c r="EG12" s="235"/>
      <c r="EH12" s="252" t="s">
        <v>84</v>
      </c>
      <c r="EI12" s="235">
        <v>0.70662659999999999</v>
      </c>
    </row>
    <row r="13" spans="2:139" x14ac:dyDescent="0.2">
      <c r="EG13" s="235"/>
      <c r="EH13" s="183" t="s">
        <v>191</v>
      </c>
      <c r="EI13" s="235">
        <v>0.34281420000000001</v>
      </c>
    </row>
    <row r="14" spans="2:139" x14ac:dyDescent="0.2">
      <c r="B14" t="s">
        <v>0</v>
      </c>
      <c r="EG14" s="235"/>
      <c r="EH14" s="253" t="s">
        <v>126</v>
      </c>
      <c r="EI14" s="235">
        <v>0.31566100000000002</v>
      </c>
    </row>
    <row r="15" spans="2:139" x14ac:dyDescent="0.2">
      <c r="B15" t="s">
        <v>1</v>
      </c>
      <c r="X15" s="2"/>
      <c r="Y15" s="2"/>
      <c r="Z15" s="2"/>
      <c r="AA15" s="2"/>
      <c r="AB15" s="2"/>
      <c r="AC15" s="2"/>
      <c r="AD15" s="2"/>
      <c r="AE15" s="3"/>
      <c r="AF15" s="3"/>
      <c r="AG15" s="3"/>
      <c r="AH15" s="2"/>
      <c r="AI15" s="2"/>
      <c r="AJ15" s="3" t="s">
        <v>2</v>
      </c>
      <c r="AK15" s="2"/>
      <c r="AL15" s="2"/>
      <c r="AM15" s="2"/>
      <c r="AN15" s="2"/>
      <c r="BA15" s="2"/>
      <c r="BB15" s="2"/>
      <c r="BC15" s="2"/>
      <c r="BD15" s="2"/>
      <c r="BE15" s="2"/>
      <c r="BF15" s="2"/>
      <c r="BG15" s="2"/>
      <c r="BH15" s="3"/>
      <c r="BI15" s="3"/>
      <c r="BJ15" s="3"/>
      <c r="BK15" s="2"/>
      <c r="BL15" s="2"/>
      <c r="BM15" s="3" t="s">
        <v>2</v>
      </c>
      <c r="BN15" s="2"/>
      <c r="BO15" s="2"/>
      <c r="BP15" s="2"/>
      <c r="BQ15" s="2"/>
      <c r="CE15" s="2"/>
      <c r="CF15" s="2"/>
      <c r="CG15" s="2"/>
      <c r="CH15" s="2"/>
      <c r="CI15" s="2"/>
      <c r="CJ15" s="2"/>
      <c r="CK15" s="2"/>
      <c r="CL15" s="3"/>
      <c r="CM15" s="3"/>
      <c r="CN15" s="3"/>
      <c r="CO15" s="2"/>
      <c r="CP15" s="2"/>
      <c r="CQ15" s="3"/>
      <c r="CR15" s="2"/>
      <c r="CS15" s="2"/>
      <c r="CT15" s="2"/>
      <c r="CU15" s="2"/>
      <c r="DC15" s="230">
        <v>-15.937165999999999</v>
      </c>
      <c r="DD15" s="230">
        <v>5.7764000000000003E-2</v>
      </c>
      <c r="DE15" s="230">
        <v>3.7231E-2</v>
      </c>
      <c r="DF15" s="230">
        <v>0.29188999999999998</v>
      </c>
      <c r="DG15" s="230">
        <v>0.13522100000000001</v>
      </c>
      <c r="DH15" s="230">
        <v>2.0747999999999999E-2</v>
      </c>
      <c r="DI15" s="230">
        <v>0.11788700000000001</v>
      </c>
      <c r="DJ15" s="230">
        <v>2.4074999999999999E-2</v>
      </c>
      <c r="DK15" s="230">
        <v>-4.0600000000000002E-3</v>
      </c>
      <c r="DL15" s="230">
        <v>-5.0703999999999999E-2</v>
      </c>
      <c r="DM15" s="230">
        <v>-0.28396100000000002</v>
      </c>
      <c r="DN15" s="230">
        <v>-8.9779999999999999E-2</v>
      </c>
      <c r="DO15" s="230">
        <v>2.0990000000000002E-3</v>
      </c>
      <c r="DP15" s="230">
        <v>9.3431E-2</v>
      </c>
      <c r="DQ15" s="228"/>
      <c r="EG15" s="235"/>
      <c r="EH15" s="252" t="s">
        <v>21</v>
      </c>
      <c r="EI15" s="235">
        <v>0.15304190000000001</v>
      </c>
    </row>
    <row r="16" spans="2:139" x14ac:dyDescent="0.2">
      <c r="B16" t="s">
        <v>3</v>
      </c>
      <c r="X16" s="4" t="s">
        <v>4</v>
      </c>
      <c r="Y16" s="5" t="s">
        <v>5</v>
      </c>
      <c r="Z16" s="6" t="s">
        <v>6</v>
      </c>
      <c r="AA16" s="6" t="s">
        <v>7</v>
      </c>
      <c r="AB16" s="6" t="s">
        <v>8</v>
      </c>
      <c r="AC16" s="6" t="s">
        <v>9</v>
      </c>
      <c r="AD16" s="6" t="s">
        <v>10</v>
      </c>
      <c r="AE16" s="6" t="s">
        <v>11</v>
      </c>
      <c r="AF16" s="7" t="s">
        <v>12</v>
      </c>
      <c r="AG16" s="6" t="s">
        <v>13</v>
      </c>
      <c r="AH16" s="6" t="s">
        <v>14</v>
      </c>
      <c r="AI16" s="7" t="s">
        <v>15</v>
      </c>
      <c r="AJ16" s="6" t="s">
        <v>16</v>
      </c>
      <c r="AK16" s="6" t="s">
        <v>17</v>
      </c>
      <c r="AL16" s="7" t="s">
        <v>18</v>
      </c>
      <c r="AM16" s="6" t="s">
        <v>19</v>
      </c>
      <c r="AN16" s="6" t="s">
        <v>20</v>
      </c>
      <c r="AO16" s="7" t="s">
        <v>21</v>
      </c>
      <c r="AP16" s="6" t="s">
        <v>22</v>
      </c>
      <c r="AQ16" s="6" t="s">
        <v>23</v>
      </c>
      <c r="AR16" s="6" t="s">
        <v>24</v>
      </c>
      <c r="AS16" s="6" t="s">
        <v>25</v>
      </c>
      <c r="AT16" s="6" t="s">
        <v>26</v>
      </c>
      <c r="AU16" s="6" t="s">
        <v>27</v>
      </c>
      <c r="AV16" s="6" t="s">
        <v>28</v>
      </c>
      <c r="AW16" s="6" t="s">
        <v>29</v>
      </c>
      <c r="BA16" s="4" t="s">
        <v>4</v>
      </c>
      <c r="BB16" s="5" t="s">
        <v>5</v>
      </c>
      <c r="BC16" s="6" t="s">
        <v>6</v>
      </c>
      <c r="BD16" s="6" t="s">
        <v>7</v>
      </c>
      <c r="BE16" s="6" t="s">
        <v>8</v>
      </c>
      <c r="BF16" s="6" t="s">
        <v>9</v>
      </c>
      <c r="BG16" s="6" t="s">
        <v>10</v>
      </c>
      <c r="BH16" s="6" t="s">
        <v>11</v>
      </c>
      <c r="BI16" s="7" t="s">
        <v>12</v>
      </c>
      <c r="BJ16" s="6" t="s">
        <v>13</v>
      </c>
      <c r="BK16" s="6" t="s">
        <v>14</v>
      </c>
      <c r="BL16" s="7" t="s">
        <v>15</v>
      </c>
      <c r="BM16" s="6" t="s">
        <v>16</v>
      </c>
      <c r="BN16" s="6" t="s">
        <v>17</v>
      </c>
      <c r="BO16" s="7" t="s">
        <v>18</v>
      </c>
      <c r="BP16" s="6" t="s">
        <v>19</v>
      </c>
      <c r="BQ16" s="6" t="s">
        <v>20</v>
      </c>
      <c r="BR16" s="7" t="s">
        <v>21</v>
      </c>
      <c r="BS16" s="6" t="s">
        <v>22</v>
      </c>
      <c r="BT16" s="6" t="s">
        <v>23</v>
      </c>
      <c r="BU16" s="6" t="s">
        <v>24</v>
      </c>
      <c r="BV16" s="6" t="s">
        <v>25</v>
      </c>
      <c r="BW16" s="6" t="s">
        <v>26</v>
      </c>
      <c r="BX16" s="6" t="s">
        <v>27</v>
      </c>
      <c r="BY16" s="6" t="s">
        <v>28</v>
      </c>
      <c r="BZ16" s="6" t="s">
        <v>29</v>
      </c>
      <c r="CE16" s="4" t="s">
        <v>4</v>
      </c>
      <c r="CF16" s="5" t="s">
        <v>5</v>
      </c>
      <c r="CG16" s="6" t="s">
        <v>6</v>
      </c>
      <c r="CH16" s="6" t="s">
        <v>7</v>
      </c>
      <c r="CI16" s="6" t="s">
        <v>8</v>
      </c>
      <c r="CJ16" s="220" t="s">
        <v>120</v>
      </c>
      <c r="CK16" s="193" t="s">
        <v>121</v>
      </c>
      <c r="CL16" s="193" t="s">
        <v>122</v>
      </c>
      <c r="CM16" s="193" t="s">
        <v>123</v>
      </c>
      <c r="CN16" s="193" t="s">
        <v>124</v>
      </c>
      <c r="CO16" s="193" t="s">
        <v>84</v>
      </c>
      <c r="CP16" s="193" t="s">
        <v>85</v>
      </c>
      <c r="CQ16" s="193" t="s">
        <v>125</v>
      </c>
      <c r="CR16" s="193" t="s">
        <v>86</v>
      </c>
      <c r="CS16" s="193" t="s">
        <v>126</v>
      </c>
      <c r="CT16" s="193" t="s">
        <v>127</v>
      </c>
      <c r="CU16" s="193" t="s">
        <v>128</v>
      </c>
      <c r="CV16" s="193" t="s">
        <v>87</v>
      </c>
      <c r="CW16" s="193" t="s">
        <v>129</v>
      </c>
      <c r="CX16" s="221"/>
      <c r="CY16" s="221"/>
      <c r="CZ16" s="221"/>
      <c r="DA16" s="221"/>
      <c r="DB16" s="221"/>
      <c r="DC16" s="182" t="s">
        <v>192</v>
      </c>
      <c r="DD16" s="183" t="s">
        <v>191</v>
      </c>
      <c r="DE16" s="238" t="s">
        <v>21</v>
      </c>
      <c r="DF16" s="239" t="s">
        <v>82</v>
      </c>
      <c r="DG16" s="240" t="s">
        <v>83</v>
      </c>
      <c r="DH16" s="240" t="s">
        <v>84</v>
      </c>
      <c r="DI16" s="240" t="s">
        <v>85</v>
      </c>
      <c r="DJ16" s="240" t="s">
        <v>86</v>
      </c>
      <c r="DK16" s="256" t="s">
        <v>87</v>
      </c>
      <c r="DL16" s="247" t="s">
        <v>21</v>
      </c>
      <c r="DM16" s="247" t="s">
        <v>82</v>
      </c>
      <c r="DN16" s="247" t="s">
        <v>83</v>
      </c>
      <c r="DO16" s="247" t="s">
        <v>86</v>
      </c>
      <c r="DP16" s="248" t="s">
        <v>87</v>
      </c>
      <c r="DQ16" s="229"/>
      <c r="ED16" t="s">
        <v>188</v>
      </c>
      <c r="EE16" t="s">
        <v>189</v>
      </c>
      <c r="EF16" t="s">
        <v>190</v>
      </c>
    </row>
    <row r="17" spans="2:136" x14ac:dyDescent="0.2">
      <c r="X17" s="72" t="s">
        <v>30</v>
      </c>
      <c r="Y17" s="9">
        <v>1</v>
      </c>
      <c r="Z17" t="s">
        <v>31</v>
      </c>
      <c r="AA17">
        <v>34</v>
      </c>
      <c r="AB17">
        <v>31</v>
      </c>
      <c r="AC17">
        <v>10.199999999999999</v>
      </c>
      <c r="AD17">
        <v>3.3</v>
      </c>
      <c r="AE17">
        <v>8.1</v>
      </c>
      <c r="AF17">
        <v>40.5</v>
      </c>
      <c r="AG17">
        <v>1.3</v>
      </c>
      <c r="AH17">
        <v>2.7</v>
      </c>
      <c r="AI17">
        <v>48.4</v>
      </c>
      <c r="AJ17">
        <v>1.9</v>
      </c>
      <c r="AK17">
        <v>5.3</v>
      </c>
      <c r="AL17">
        <v>36.5</v>
      </c>
      <c r="AM17">
        <v>1.8</v>
      </c>
      <c r="AN17">
        <v>2</v>
      </c>
      <c r="AO17">
        <v>89.6</v>
      </c>
      <c r="AP17">
        <v>0.3</v>
      </c>
      <c r="AQ17">
        <v>2.8</v>
      </c>
      <c r="AR17">
        <v>3</v>
      </c>
      <c r="AS17">
        <v>1.2</v>
      </c>
      <c r="AT17">
        <v>1.5</v>
      </c>
      <c r="AU17">
        <v>1.1000000000000001</v>
      </c>
      <c r="AV17">
        <v>0.1</v>
      </c>
      <c r="AW17">
        <v>2.2999999999999998</v>
      </c>
      <c r="AX17" s="1"/>
      <c r="BA17" s="72" t="s">
        <v>30</v>
      </c>
      <c r="BB17" s="9">
        <v>1</v>
      </c>
      <c r="BC17" t="s">
        <v>31</v>
      </c>
      <c r="BD17">
        <v>34</v>
      </c>
      <c r="BE17">
        <v>31</v>
      </c>
      <c r="BF17">
        <f>AC17/$AB17</f>
        <v>0.32903225806451608</v>
      </c>
      <c r="BG17">
        <f>AD17/$AB17</f>
        <v>0.1064516129032258</v>
      </c>
      <c r="BH17">
        <f>AE17/$AB17</f>
        <v>0.26129032258064516</v>
      </c>
      <c r="BI17">
        <f>AF17</f>
        <v>40.5</v>
      </c>
      <c r="BJ17">
        <f>AG17/$AB17</f>
        <v>4.1935483870967745E-2</v>
      </c>
      <c r="BK17">
        <f>AH17/$AB17</f>
        <v>8.7096774193548387E-2</v>
      </c>
      <c r="BL17">
        <f>AI17</f>
        <v>48.4</v>
      </c>
      <c r="BM17">
        <f>AJ17/$AB17</f>
        <v>6.1290322580645158E-2</v>
      </c>
      <c r="BN17">
        <f>AK17/$AB17</f>
        <v>0.17096774193548386</v>
      </c>
      <c r="BO17">
        <f>AL17</f>
        <v>36.5</v>
      </c>
      <c r="BP17">
        <f>AM17/$AB17</f>
        <v>5.8064516129032261E-2</v>
      </c>
      <c r="BQ17">
        <f>AN17/$AB17</f>
        <v>6.4516129032258063E-2</v>
      </c>
      <c r="BR17">
        <f>AO17</f>
        <v>89.6</v>
      </c>
      <c r="BS17">
        <f t="shared" ref="BS17:BZ17" si="0">AP17/$AB17</f>
        <v>9.6774193548387101E-3</v>
      </c>
      <c r="BT17">
        <f t="shared" si="0"/>
        <v>9.0322580645161285E-2</v>
      </c>
      <c r="BU17">
        <f t="shared" si="0"/>
        <v>9.6774193548387094E-2</v>
      </c>
      <c r="BV17">
        <f t="shared" si="0"/>
        <v>3.870967741935484E-2</v>
      </c>
      <c r="BW17">
        <f t="shared" si="0"/>
        <v>4.8387096774193547E-2</v>
      </c>
      <c r="BX17">
        <f t="shared" si="0"/>
        <v>3.5483870967741936E-2</v>
      </c>
      <c r="BY17">
        <f t="shared" si="0"/>
        <v>3.2258064516129032E-3</v>
      </c>
      <c r="BZ17">
        <f t="shared" si="0"/>
        <v>7.4193548387096769E-2</v>
      </c>
      <c r="CE17" s="72" t="str">
        <f>BA17</f>
        <v>Nicole Munger</v>
      </c>
      <c r="CF17" s="9">
        <v>1</v>
      </c>
      <c r="CG17" t="s">
        <v>31</v>
      </c>
      <c r="CH17">
        <v>34</v>
      </c>
      <c r="CI17">
        <v>31</v>
      </c>
      <c r="CJ17">
        <v>16</v>
      </c>
      <c r="CK17">
        <v>1.1399999999999999</v>
      </c>
      <c r="CL17">
        <v>52.6</v>
      </c>
      <c r="CM17">
        <v>59.2</v>
      </c>
      <c r="CN17">
        <v>25.5</v>
      </c>
      <c r="CO17">
        <v>1</v>
      </c>
      <c r="CP17">
        <v>9.8000000000000007</v>
      </c>
      <c r="CQ17">
        <v>5.5</v>
      </c>
      <c r="CR17">
        <v>6.7</v>
      </c>
      <c r="CS17">
        <v>14.3</v>
      </c>
      <c r="CT17">
        <v>0.78</v>
      </c>
      <c r="CU17">
        <v>1.9</v>
      </c>
      <c r="CV17">
        <v>0.4</v>
      </c>
      <c r="CW17">
        <v>4.2</v>
      </c>
      <c r="CX17" s="213"/>
      <c r="CY17" s="213"/>
      <c r="CZ17" s="213"/>
      <c r="DA17" s="213"/>
      <c r="DB17" s="213"/>
      <c r="DC17" s="231">
        <f>EF17</f>
        <v>0.52478120891254176</v>
      </c>
      <c r="DD17" s="232">
        <v>70</v>
      </c>
      <c r="DE17" s="233">
        <v>69</v>
      </c>
      <c r="DF17" s="96">
        <v>48</v>
      </c>
      <c r="DG17" s="96">
        <v>31</v>
      </c>
      <c r="DH17" s="96">
        <v>45</v>
      </c>
      <c r="DI17" s="96">
        <v>85</v>
      </c>
      <c r="DJ17" s="96">
        <v>12.4</v>
      </c>
      <c r="DK17" s="96">
        <v>1.51</v>
      </c>
      <c r="DL17" s="96">
        <v>73</v>
      </c>
      <c r="DM17" s="96">
        <v>47</v>
      </c>
      <c r="DN17" s="96">
        <v>35</v>
      </c>
      <c r="DO17" s="96">
        <v>15.3</v>
      </c>
      <c r="DP17" s="234">
        <v>1.42</v>
      </c>
      <c r="DQ17">
        <f>DD15*DD17</f>
        <v>4.0434800000000006</v>
      </c>
      <c r="DR17">
        <f>DE17*DE15</f>
        <v>2.5689389999999999</v>
      </c>
      <c r="DS17">
        <f t="shared" ref="DS17:DY17" si="1">DF17*DF15</f>
        <v>14.010719999999999</v>
      </c>
      <c r="DT17">
        <f t="shared" si="1"/>
        <v>4.1918510000000007</v>
      </c>
      <c r="DU17">
        <f t="shared" si="1"/>
        <v>0.93365999999999993</v>
      </c>
      <c r="DV17">
        <f t="shared" si="1"/>
        <v>10.020395000000001</v>
      </c>
      <c r="DW17">
        <f t="shared" si="1"/>
        <v>0.29853000000000002</v>
      </c>
      <c r="DX17">
        <f t="shared" si="1"/>
        <v>-6.1306000000000008E-3</v>
      </c>
      <c r="DY17">
        <f t="shared" si="1"/>
        <v>-3.7013919999999998</v>
      </c>
      <c r="DZ17">
        <f t="shared" ref="DZ17" si="2">DM17*DM15</f>
        <v>-13.346167000000001</v>
      </c>
      <c r="EA17">
        <f t="shared" ref="EA17" si="3">DN17*DN15</f>
        <v>-3.1423000000000001</v>
      </c>
      <c r="EB17">
        <f t="shared" ref="EB17" si="4">DO17*DO15</f>
        <v>3.2114700000000003E-2</v>
      </c>
      <c r="EC17">
        <f>DP17*DP15</f>
        <v>0.13267202</v>
      </c>
      <c r="ED17">
        <f>SUM(DQ17:EC17)+DC15</f>
        <v>9.9206120000006948E-2</v>
      </c>
      <c r="EE17">
        <f>EXP(ED17)</f>
        <v>1.1042938931595454</v>
      </c>
      <c r="EF17">
        <f>EE17/(1+EE17)</f>
        <v>0.52478120891254176</v>
      </c>
    </row>
    <row r="18" spans="2:136" x14ac:dyDescent="0.2">
      <c r="B18" s="2"/>
      <c r="C18" s="2"/>
      <c r="D18" s="2"/>
      <c r="E18" s="2"/>
      <c r="F18" s="2"/>
      <c r="G18" s="2"/>
      <c r="H18" s="2"/>
      <c r="I18" s="3"/>
      <c r="J18" s="3" t="s">
        <v>32</v>
      </c>
      <c r="K18" s="2"/>
      <c r="L18" s="2"/>
      <c r="M18" s="2"/>
      <c r="N18" s="2"/>
      <c r="O18" s="2"/>
      <c r="P18" s="2"/>
      <c r="Q18" s="2"/>
      <c r="R18" s="2"/>
      <c r="S18" s="2"/>
      <c r="T18" s="2"/>
      <c r="X18" s="72" t="s">
        <v>33</v>
      </c>
      <c r="Y18" s="9">
        <v>6</v>
      </c>
      <c r="Z18" t="s">
        <v>31</v>
      </c>
      <c r="AA18">
        <v>27</v>
      </c>
      <c r="AB18">
        <v>29.8</v>
      </c>
      <c r="AC18">
        <v>6.9</v>
      </c>
      <c r="AD18">
        <v>3</v>
      </c>
      <c r="AE18">
        <v>7.5</v>
      </c>
      <c r="AF18">
        <v>39.6</v>
      </c>
      <c r="AG18">
        <v>2.7</v>
      </c>
      <c r="AH18">
        <v>6.7</v>
      </c>
      <c r="AI18">
        <v>40.299999999999997</v>
      </c>
      <c r="AJ18">
        <v>0.3</v>
      </c>
      <c r="AK18">
        <v>0.8</v>
      </c>
      <c r="AL18">
        <v>33.299999999999997</v>
      </c>
      <c r="AM18">
        <v>0.7</v>
      </c>
      <c r="AN18">
        <v>1.2</v>
      </c>
      <c r="AO18">
        <v>59.4</v>
      </c>
      <c r="AP18">
        <v>1</v>
      </c>
      <c r="AQ18">
        <v>2.5</v>
      </c>
      <c r="AR18">
        <v>3.5</v>
      </c>
      <c r="AS18">
        <v>4.5</v>
      </c>
      <c r="AT18">
        <v>3.3</v>
      </c>
      <c r="AU18">
        <v>1.2</v>
      </c>
      <c r="AV18">
        <v>0.1</v>
      </c>
      <c r="AW18">
        <v>1.9</v>
      </c>
      <c r="AX18" s="1"/>
      <c r="BA18" s="72" t="s">
        <v>33</v>
      </c>
      <c r="BB18" s="9">
        <v>6</v>
      </c>
      <c r="BC18" t="s">
        <v>31</v>
      </c>
      <c r="BD18">
        <v>27</v>
      </c>
      <c r="BE18">
        <v>29.8</v>
      </c>
      <c r="BF18">
        <f t="shared" ref="BF18:BY30" si="5">AC18/$AB18</f>
        <v>0.23154362416107382</v>
      </c>
      <c r="BG18">
        <f t="shared" si="5"/>
        <v>0.10067114093959731</v>
      </c>
      <c r="BH18">
        <f t="shared" si="5"/>
        <v>0.25167785234899326</v>
      </c>
      <c r="BI18">
        <f t="shared" ref="BI18:BI30" si="6">AF18</f>
        <v>39.6</v>
      </c>
      <c r="BJ18">
        <f t="shared" si="5"/>
        <v>9.0604026845637592E-2</v>
      </c>
      <c r="BK18">
        <f t="shared" si="5"/>
        <v>0.22483221476510068</v>
      </c>
      <c r="BL18">
        <f t="shared" ref="BL18:BL30" si="7">AI18</f>
        <v>40.299999999999997</v>
      </c>
      <c r="BM18">
        <f t="shared" si="5"/>
        <v>1.0067114093959731E-2</v>
      </c>
      <c r="BN18">
        <f t="shared" si="5"/>
        <v>2.6845637583892617E-2</v>
      </c>
      <c r="BO18">
        <f t="shared" ref="BO18:BO30" si="8">AL18</f>
        <v>33.299999999999997</v>
      </c>
      <c r="BP18">
        <f t="shared" si="5"/>
        <v>2.3489932885906038E-2</v>
      </c>
      <c r="BQ18">
        <f t="shared" si="5"/>
        <v>4.0268456375838924E-2</v>
      </c>
      <c r="BR18">
        <f t="shared" ref="BR18:BR30" si="9">AO18</f>
        <v>59.4</v>
      </c>
      <c r="BS18">
        <f t="shared" si="5"/>
        <v>3.3557046979865772E-2</v>
      </c>
      <c r="BT18">
        <f t="shared" si="5"/>
        <v>8.3892617449664433E-2</v>
      </c>
      <c r="BU18">
        <f t="shared" si="5"/>
        <v>0.1174496644295302</v>
      </c>
      <c r="BV18">
        <f t="shared" si="5"/>
        <v>0.15100671140939598</v>
      </c>
      <c r="BW18">
        <f t="shared" si="5"/>
        <v>0.11073825503355704</v>
      </c>
      <c r="BX18">
        <f t="shared" si="5"/>
        <v>4.0268456375838924E-2</v>
      </c>
      <c r="BY18">
        <f t="shared" si="5"/>
        <v>3.3557046979865771E-3</v>
      </c>
      <c r="BZ18">
        <f t="shared" ref="BZ18:BZ30" si="10">AW18/$AB18</f>
        <v>6.3758389261744958E-2</v>
      </c>
      <c r="CE18" s="72" t="str">
        <f t="shared" ref="CE18:CE30" si="11">BA18</f>
        <v>Amy Dilk</v>
      </c>
      <c r="CF18" s="9">
        <v>6</v>
      </c>
      <c r="CG18" t="s">
        <v>31</v>
      </c>
      <c r="CH18">
        <v>27</v>
      </c>
      <c r="CI18">
        <v>29.8</v>
      </c>
      <c r="CJ18">
        <v>18</v>
      </c>
      <c r="CK18">
        <v>0.86</v>
      </c>
      <c r="CL18">
        <v>41.3</v>
      </c>
      <c r="CM18">
        <v>9.6999999999999993</v>
      </c>
      <c r="CN18">
        <v>7.7</v>
      </c>
      <c r="CO18">
        <v>3.7</v>
      </c>
      <c r="CP18">
        <v>9.3000000000000007</v>
      </c>
      <c r="CQ18">
        <v>6.5</v>
      </c>
      <c r="CR18">
        <v>26.5</v>
      </c>
      <c r="CS18">
        <v>29.1</v>
      </c>
      <c r="CT18">
        <v>1.37</v>
      </c>
      <c r="CU18">
        <v>2.2999999999999998</v>
      </c>
      <c r="CV18">
        <v>0.5</v>
      </c>
      <c r="CW18">
        <v>3.5</v>
      </c>
      <c r="CX18" s="213"/>
      <c r="CY18" s="213"/>
      <c r="CZ18" s="213"/>
      <c r="DA18" s="213"/>
      <c r="DB18" s="213"/>
      <c r="DC18" s="213"/>
      <c r="DD18" s="213"/>
    </row>
    <row r="19" spans="2:136" x14ac:dyDescent="0.2">
      <c r="B19" s="10"/>
      <c r="C19" s="11" t="s">
        <v>9</v>
      </c>
      <c r="D19" s="11" t="s">
        <v>10</v>
      </c>
      <c r="E19" s="11" t="s">
        <v>11</v>
      </c>
      <c r="F19" s="11" t="s">
        <v>12</v>
      </c>
      <c r="G19" s="11" t="s">
        <v>16</v>
      </c>
      <c r="H19" s="11" t="s">
        <v>17</v>
      </c>
      <c r="I19" s="11" t="s">
        <v>18</v>
      </c>
      <c r="J19" s="11" t="s">
        <v>19</v>
      </c>
      <c r="K19" s="11" t="s">
        <v>20</v>
      </c>
      <c r="L19" s="11" t="s">
        <v>21</v>
      </c>
      <c r="M19" s="11" t="s">
        <v>22</v>
      </c>
      <c r="N19" s="11" t="s">
        <v>23</v>
      </c>
      <c r="O19" s="11" t="s">
        <v>24</v>
      </c>
      <c r="P19" s="11" t="s">
        <v>25</v>
      </c>
      <c r="Q19" s="11" t="s">
        <v>26</v>
      </c>
      <c r="R19" s="11" t="s">
        <v>27</v>
      </c>
      <c r="S19" s="11" t="s">
        <v>28</v>
      </c>
      <c r="T19" s="11" t="s">
        <v>29</v>
      </c>
      <c r="X19" s="72" t="s">
        <v>34</v>
      </c>
      <c r="Y19" s="9">
        <v>11</v>
      </c>
      <c r="Z19" t="s">
        <v>31</v>
      </c>
      <c r="AA19">
        <v>34</v>
      </c>
      <c r="AB19">
        <v>26.3</v>
      </c>
      <c r="AC19">
        <v>8.6</v>
      </c>
      <c r="AD19">
        <v>3</v>
      </c>
      <c r="AE19">
        <v>7.9</v>
      </c>
      <c r="AF19">
        <v>38.1</v>
      </c>
      <c r="AG19">
        <v>2.4</v>
      </c>
      <c r="AH19">
        <v>5.9</v>
      </c>
      <c r="AI19">
        <v>40</v>
      </c>
      <c r="AJ19">
        <v>0.6</v>
      </c>
      <c r="AK19">
        <v>2</v>
      </c>
      <c r="AL19">
        <v>32.4</v>
      </c>
      <c r="AM19">
        <v>2</v>
      </c>
      <c r="AN19">
        <v>2.6</v>
      </c>
      <c r="AO19">
        <v>75.3</v>
      </c>
      <c r="AP19">
        <v>0.7</v>
      </c>
      <c r="AQ19">
        <v>3.2</v>
      </c>
      <c r="AR19">
        <v>3.9</v>
      </c>
      <c r="AS19">
        <v>2.4</v>
      </c>
      <c r="AT19">
        <v>2.2000000000000002</v>
      </c>
      <c r="AU19">
        <v>1</v>
      </c>
      <c r="AV19">
        <v>0.5</v>
      </c>
      <c r="AW19">
        <v>2.6</v>
      </c>
      <c r="AX19" s="1"/>
      <c r="BA19" s="72" t="s">
        <v>34</v>
      </c>
      <c r="BB19" s="9">
        <v>11</v>
      </c>
      <c r="BC19" t="s">
        <v>31</v>
      </c>
      <c r="BD19">
        <v>34</v>
      </c>
      <c r="BE19">
        <v>26.3</v>
      </c>
      <c r="BF19">
        <f t="shared" si="5"/>
        <v>0.32699619771863114</v>
      </c>
      <c r="BG19">
        <f t="shared" si="5"/>
        <v>0.11406844106463879</v>
      </c>
      <c r="BH19">
        <f t="shared" si="5"/>
        <v>0.30038022813688214</v>
      </c>
      <c r="BI19">
        <f t="shared" si="6"/>
        <v>38.1</v>
      </c>
      <c r="BJ19">
        <f t="shared" si="5"/>
        <v>9.1254752851711016E-2</v>
      </c>
      <c r="BK19">
        <f t="shared" si="5"/>
        <v>0.22433460076045628</v>
      </c>
      <c r="BL19">
        <f t="shared" si="7"/>
        <v>40</v>
      </c>
      <c r="BM19">
        <f t="shared" si="5"/>
        <v>2.2813688212927754E-2</v>
      </c>
      <c r="BN19">
        <f t="shared" si="5"/>
        <v>7.6045627376425853E-2</v>
      </c>
      <c r="BO19">
        <f t="shared" si="8"/>
        <v>32.4</v>
      </c>
      <c r="BP19">
        <f t="shared" si="5"/>
        <v>7.6045627376425853E-2</v>
      </c>
      <c r="BQ19">
        <f t="shared" si="5"/>
        <v>9.8859315589353611E-2</v>
      </c>
      <c r="BR19">
        <f t="shared" si="9"/>
        <v>75.3</v>
      </c>
      <c r="BS19">
        <f t="shared" si="5"/>
        <v>2.6615969581749048E-2</v>
      </c>
      <c r="BT19">
        <f t="shared" si="5"/>
        <v>0.12167300380228137</v>
      </c>
      <c r="BU19">
        <f t="shared" si="5"/>
        <v>0.14828897338403041</v>
      </c>
      <c r="BV19">
        <f t="shared" si="5"/>
        <v>9.1254752851711016E-2</v>
      </c>
      <c r="BW19">
        <f t="shared" si="5"/>
        <v>8.3650190114068448E-2</v>
      </c>
      <c r="BX19">
        <f t="shared" si="5"/>
        <v>3.8022813688212927E-2</v>
      </c>
      <c r="BY19">
        <f t="shared" si="5"/>
        <v>1.9011406844106463E-2</v>
      </c>
      <c r="BZ19">
        <f t="shared" si="10"/>
        <v>9.8859315589353611E-2</v>
      </c>
      <c r="CE19" s="72" t="str">
        <f t="shared" si="11"/>
        <v>Deja Church</v>
      </c>
      <c r="CF19" s="9">
        <v>11</v>
      </c>
      <c r="CG19" t="s">
        <v>31</v>
      </c>
      <c r="CH19">
        <v>34</v>
      </c>
      <c r="CI19">
        <v>26.3</v>
      </c>
      <c r="CJ19">
        <v>20.399999999999999</v>
      </c>
      <c r="CK19">
        <v>0.94</v>
      </c>
      <c r="CL19">
        <v>42.2</v>
      </c>
      <c r="CM19">
        <v>21.9</v>
      </c>
      <c r="CN19">
        <v>17.399999999999999</v>
      </c>
      <c r="CO19">
        <v>3.1</v>
      </c>
      <c r="CP19">
        <v>13.5</v>
      </c>
      <c r="CQ19">
        <v>8.3000000000000007</v>
      </c>
      <c r="CR19">
        <v>16.7</v>
      </c>
      <c r="CS19">
        <v>19.5</v>
      </c>
      <c r="CT19">
        <v>1.1100000000000001</v>
      </c>
      <c r="CU19">
        <v>2.1</v>
      </c>
      <c r="CV19">
        <v>2</v>
      </c>
      <c r="CW19">
        <v>5.7</v>
      </c>
      <c r="CX19" s="213"/>
      <c r="CY19" s="213"/>
      <c r="CZ19" s="213"/>
      <c r="DA19" s="213"/>
      <c r="DB19" s="213"/>
      <c r="DC19" s="213" t="s">
        <v>197</v>
      </c>
      <c r="DD19" s="213"/>
    </row>
    <row r="20" spans="2:136" x14ac:dyDescent="0.2">
      <c r="B20" s="12" t="s">
        <v>35</v>
      </c>
      <c r="C20" s="13">
        <v>33</v>
      </c>
      <c r="D20" s="14">
        <v>12</v>
      </c>
      <c r="E20" s="15">
        <v>31</v>
      </c>
      <c r="F20" s="16">
        <v>0.38700000000000001</v>
      </c>
      <c r="G20" s="17">
        <v>4</v>
      </c>
      <c r="H20" s="18">
        <v>12</v>
      </c>
      <c r="I20" s="19">
        <v>0.33300000000000002</v>
      </c>
      <c r="J20" s="20">
        <v>4</v>
      </c>
      <c r="K20" s="20">
        <v>6</v>
      </c>
      <c r="L20" s="21">
        <v>0.66700000000000004</v>
      </c>
      <c r="M20" s="20">
        <v>2</v>
      </c>
      <c r="N20" s="22">
        <v>8</v>
      </c>
      <c r="O20" s="21">
        <v>10</v>
      </c>
      <c r="P20" s="15">
        <v>9</v>
      </c>
      <c r="Q20" s="15">
        <v>7</v>
      </c>
      <c r="R20" s="20">
        <v>3</v>
      </c>
      <c r="S20" s="20">
        <v>0</v>
      </c>
      <c r="T20" s="23">
        <v>7</v>
      </c>
      <c r="X20" s="72" t="s">
        <v>36</v>
      </c>
      <c r="Y20" s="9">
        <v>16</v>
      </c>
      <c r="Z20" t="s">
        <v>37</v>
      </c>
      <c r="AA20">
        <v>34</v>
      </c>
      <c r="AB20">
        <v>25.5</v>
      </c>
      <c r="AC20">
        <v>11.8</v>
      </c>
      <c r="AD20">
        <v>4.7</v>
      </c>
      <c r="AE20">
        <v>8.9</v>
      </c>
      <c r="AF20">
        <v>52.8</v>
      </c>
      <c r="AG20">
        <v>4.7</v>
      </c>
      <c r="AH20">
        <v>8.6999999999999993</v>
      </c>
      <c r="AI20">
        <v>53.9</v>
      </c>
      <c r="AJ20">
        <v>0</v>
      </c>
      <c r="AK20">
        <v>0.2</v>
      </c>
      <c r="AL20">
        <v>0</v>
      </c>
      <c r="AM20">
        <v>2.4</v>
      </c>
      <c r="AN20">
        <v>3.3</v>
      </c>
      <c r="AO20">
        <v>73.2</v>
      </c>
      <c r="AP20">
        <v>1.8</v>
      </c>
      <c r="AQ20">
        <v>4.0999999999999996</v>
      </c>
      <c r="AR20">
        <v>5.9</v>
      </c>
      <c r="AS20">
        <v>1.8</v>
      </c>
      <c r="AT20">
        <v>2.1</v>
      </c>
      <c r="AU20">
        <v>0.5</v>
      </c>
      <c r="AV20">
        <v>1.1000000000000001</v>
      </c>
      <c r="AW20">
        <v>2.2999999999999998</v>
      </c>
      <c r="AX20" s="1"/>
      <c r="BA20" s="72" t="s">
        <v>36</v>
      </c>
      <c r="BB20" s="9">
        <v>16</v>
      </c>
      <c r="BC20" t="s">
        <v>37</v>
      </c>
      <c r="BD20">
        <v>34</v>
      </c>
      <c r="BE20">
        <v>25.5</v>
      </c>
      <c r="BF20">
        <f t="shared" si="5"/>
        <v>0.46274509803921571</v>
      </c>
      <c r="BG20">
        <f t="shared" si="5"/>
        <v>0.18431372549019609</v>
      </c>
      <c r="BH20">
        <f t="shared" si="5"/>
        <v>0.34901960784313729</v>
      </c>
      <c r="BI20">
        <f t="shared" si="6"/>
        <v>52.8</v>
      </c>
      <c r="BJ20">
        <f t="shared" si="5"/>
        <v>0.18431372549019609</v>
      </c>
      <c r="BK20">
        <f t="shared" si="5"/>
        <v>0.34117647058823525</v>
      </c>
      <c r="BL20">
        <f t="shared" si="7"/>
        <v>53.9</v>
      </c>
      <c r="BM20">
        <f t="shared" si="5"/>
        <v>0</v>
      </c>
      <c r="BN20">
        <f t="shared" si="5"/>
        <v>7.8431372549019607E-3</v>
      </c>
      <c r="BO20">
        <f t="shared" si="8"/>
        <v>0</v>
      </c>
      <c r="BP20">
        <f t="shared" si="5"/>
        <v>9.4117647058823528E-2</v>
      </c>
      <c r="BQ20">
        <f t="shared" si="5"/>
        <v>0.12941176470588234</v>
      </c>
      <c r="BR20">
        <f t="shared" si="9"/>
        <v>73.2</v>
      </c>
      <c r="BS20">
        <f t="shared" si="5"/>
        <v>7.0588235294117646E-2</v>
      </c>
      <c r="BT20">
        <f t="shared" si="5"/>
        <v>0.16078431372549018</v>
      </c>
      <c r="BU20">
        <f t="shared" si="5"/>
        <v>0.23137254901960785</v>
      </c>
      <c r="BV20">
        <f t="shared" si="5"/>
        <v>7.0588235294117646E-2</v>
      </c>
      <c r="BW20">
        <f t="shared" si="5"/>
        <v>8.2352941176470587E-2</v>
      </c>
      <c r="BX20">
        <f t="shared" si="5"/>
        <v>1.9607843137254902E-2</v>
      </c>
      <c r="BY20">
        <f t="shared" si="5"/>
        <v>4.3137254901960791E-2</v>
      </c>
      <c r="BZ20">
        <f t="shared" si="10"/>
        <v>9.0196078431372548E-2</v>
      </c>
      <c r="CE20" s="72" t="str">
        <f t="shared" si="11"/>
        <v>Hallie Thome</v>
      </c>
      <c r="CF20" s="9">
        <v>16</v>
      </c>
      <c r="CG20" t="s">
        <v>37</v>
      </c>
      <c r="CH20">
        <v>34</v>
      </c>
      <c r="CI20">
        <v>25.5</v>
      </c>
      <c r="CJ20">
        <v>23.2</v>
      </c>
      <c r="CK20">
        <v>1.1299999999999999</v>
      </c>
      <c r="CL20">
        <v>52.8</v>
      </c>
      <c r="CM20">
        <v>1.7</v>
      </c>
      <c r="CN20">
        <v>15.2</v>
      </c>
      <c r="CO20">
        <v>8.1</v>
      </c>
      <c r="CP20">
        <v>17.600000000000001</v>
      </c>
      <c r="CQ20">
        <v>12.9</v>
      </c>
      <c r="CR20">
        <v>14.6</v>
      </c>
      <c r="CS20">
        <v>16.399999999999999</v>
      </c>
      <c r="CT20">
        <v>0.89</v>
      </c>
      <c r="CU20">
        <v>1.1000000000000001</v>
      </c>
      <c r="CV20">
        <v>4.5999999999999996</v>
      </c>
      <c r="CW20">
        <v>5.0999999999999996</v>
      </c>
      <c r="CX20" s="213"/>
      <c r="CY20" s="213"/>
      <c r="CZ20" s="213"/>
      <c r="DA20" s="213"/>
      <c r="DB20" s="213"/>
      <c r="DC20" s="213"/>
      <c r="DD20" s="213"/>
    </row>
    <row r="21" spans="2:136" x14ac:dyDescent="0.2">
      <c r="B21" s="24" t="s">
        <v>38</v>
      </c>
      <c r="C21" s="25">
        <v>33</v>
      </c>
      <c r="D21" s="26">
        <v>10</v>
      </c>
      <c r="E21" s="27">
        <v>28</v>
      </c>
      <c r="F21" s="28">
        <v>0.35699999999999998</v>
      </c>
      <c r="G21" s="29">
        <v>3</v>
      </c>
      <c r="H21" s="30">
        <v>10</v>
      </c>
      <c r="I21" s="31">
        <v>0.3</v>
      </c>
      <c r="J21" s="32">
        <v>8</v>
      </c>
      <c r="K21" s="33">
        <v>10</v>
      </c>
      <c r="L21" s="34">
        <v>0.8</v>
      </c>
      <c r="M21" s="35">
        <v>2</v>
      </c>
      <c r="N21" s="36">
        <v>8</v>
      </c>
      <c r="O21" s="37">
        <v>10</v>
      </c>
      <c r="P21" s="38">
        <v>9</v>
      </c>
      <c r="Q21" s="29">
        <v>6</v>
      </c>
      <c r="R21" s="37">
        <v>3</v>
      </c>
      <c r="S21" s="39">
        <v>0</v>
      </c>
      <c r="T21" s="40">
        <v>6</v>
      </c>
      <c r="X21" s="72" t="s">
        <v>39</v>
      </c>
      <c r="Y21" s="9">
        <v>21</v>
      </c>
      <c r="Z21" t="s">
        <v>40</v>
      </c>
      <c r="AA21">
        <v>34</v>
      </c>
      <c r="AB21">
        <v>23</v>
      </c>
      <c r="AC21">
        <v>7.8</v>
      </c>
      <c r="AD21">
        <v>3</v>
      </c>
      <c r="AE21">
        <v>7.2</v>
      </c>
      <c r="AF21">
        <v>41.1</v>
      </c>
      <c r="AG21">
        <v>1.9</v>
      </c>
      <c r="AH21">
        <v>4.0999999999999996</v>
      </c>
      <c r="AI21">
        <v>45.4</v>
      </c>
      <c r="AJ21">
        <v>1.1000000000000001</v>
      </c>
      <c r="AK21">
        <v>3.1</v>
      </c>
      <c r="AL21">
        <v>35.200000000000003</v>
      </c>
      <c r="AM21">
        <v>0.8</v>
      </c>
      <c r="AN21">
        <v>1.1000000000000001</v>
      </c>
      <c r="AO21">
        <v>66.7</v>
      </c>
      <c r="AP21">
        <v>0.8</v>
      </c>
      <c r="AQ21">
        <v>3.1</v>
      </c>
      <c r="AR21">
        <v>4</v>
      </c>
      <c r="AS21">
        <v>1.1000000000000001</v>
      </c>
      <c r="AT21">
        <v>1.4</v>
      </c>
      <c r="AU21">
        <v>0.8</v>
      </c>
      <c r="AV21">
        <v>0.5</v>
      </c>
      <c r="AW21">
        <v>1.4</v>
      </c>
      <c r="AX21" s="1"/>
      <c r="BA21" s="72" t="s">
        <v>39</v>
      </c>
      <c r="BB21" s="9">
        <v>21</v>
      </c>
      <c r="BC21" t="s">
        <v>40</v>
      </c>
      <c r="BD21">
        <v>34</v>
      </c>
      <c r="BE21">
        <v>23</v>
      </c>
      <c r="BF21">
        <f t="shared" si="5"/>
        <v>0.33913043478260868</v>
      </c>
      <c r="BG21">
        <f t="shared" si="5"/>
        <v>0.13043478260869565</v>
      </c>
      <c r="BH21">
        <f t="shared" si="5"/>
        <v>0.31304347826086959</v>
      </c>
      <c r="BI21">
        <f t="shared" si="6"/>
        <v>41.1</v>
      </c>
      <c r="BJ21">
        <f t="shared" si="5"/>
        <v>8.2608695652173908E-2</v>
      </c>
      <c r="BK21">
        <f t="shared" si="5"/>
        <v>0.17826086956521739</v>
      </c>
      <c r="BL21">
        <f t="shared" si="7"/>
        <v>45.4</v>
      </c>
      <c r="BM21">
        <f t="shared" si="5"/>
        <v>4.7826086956521741E-2</v>
      </c>
      <c r="BN21">
        <f t="shared" si="5"/>
        <v>0.13478260869565217</v>
      </c>
      <c r="BO21">
        <f t="shared" si="8"/>
        <v>35.200000000000003</v>
      </c>
      <c r="BP21">
        <f t="shared" si="5"/>
        <v>3.4782608695652174E-2</v>
      </c>
      <c r="BQ21">
        <f t="shared" si="5"/>
        <v>4.7826086956521741E-2</v>
      </c>
      <c r="BR21">
        <f t="shared" si="9"/>
        <v>66.7</v>
      </c>
      <c r="BS21">
        <f t="shared" si="5"/>
        <v>3.4782608695652174E-2</v>
      </c>
      <c r="BT21">
        <f t="shared" si="5"/>
        <v>0.13478260869565217</v>
      </c>
      <c r="BU21">
        <f t="shared" si="5"/>
        <v>0.17391304347826086</v>
      </c>
      <c r="BV21">
        <f t="shared" si="5"/>
        <v>4.7826086956521741E-2</v>
      </c>
      <c r="BW21">
        <f t="shared" si="5"/>
        <v>6.08695652173913E-2</v>
      </c>
      <c r="BX21">
        <f t="shared" si="5"/>
        <v>3.4782608695652174E-2</v>
      </c>
      <c r="BY21">
        <f t="shared" si="5"/>
        <v>2.1739130434782608E-2</v>
      </c>
      <c r="BZ21">
        <f t="shared" si="10"/>
        <v>6.08695652173913E-2</v>
      </c>
      <c r="CE21" s="72" t="str">
        <f t="shared" si="11"/>
        <v>Hailey Brown</v>
      </c>
      <c r="CF21" s="9">
        <v>21</v>
      </c>
      <c r="CG21" t="s">
        <v>40</v>
      </c>
      <c r="CH21">
        <v>34</v>
      </c>
      <c r="CI21">
        <v>23</v>
      </c>
      <c r="CJ21">
        <v>18.899999999999999</v>
      </c>
      <c r="CK21">
        <v>1</v>
      </c>
      <c r="CL21">
        <v>48.6</v>
      </c>
      <c r="CM21">
        <v>39.700000000000003</v>
      </c>
      <c r="CN21">
        <v>11.6</v>
      </c>
      <c r="CO21">
        <v>4.0999999999999996</v>
      </c>
      <c r="CP21">
        <v>15.1</v>
      </c>
      <c r="CQ21">
        <v>9.6999999999999993</v>
      </c>
      <c r="CR21">
        <v>8.5</v>
      </c>
      <c r="CS21">
        <v>15.4</v>
      </c>
      <c r="CT21">
        <v>0.75</v>
      </c>
      <c r="CU21">
        <v>1.9</v>
      </c>
      <c r="CV21">
        <v>2.4</v>
      </c>
      <c r="CW21">
        <v>3.5</v>
      </c>
      <c r="CX21" s="213"/>
      <c r="CY21" s="213"/>
      <c r="CZ21" s="213"/>
      <c r="DA21" s="213"/>
      <c r="DB21" s="213"/>
      <c r="DC21" s="213"/>
      <c r="DD21" s="213"/>
      <c r="ED21" t="s">
        <v>188</v>
      </c>
      <c r="EE21" t="s">
        <v>189</v>
      </c>
      <c r="EF21" t="s">
        <v>190</v>
      </c>
    </row>
    <row r="22" spans="2:136" x14ac:dyDescent="0.2">
      <c r="B22" s="41"/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N22" s="42"/>
      <c r="O22" s="42"/>
      <c r="P22" s="42"/>
      <c r="Q22" s="42"/>
      <c r="R22" s="42"/>
      <c r="S22" s="42"/>
      <c r="T22" s="42"/>
      <c r="X22" s="72" t="s">
        <v>41</v>
      </c>
      <c r="Y22" s="9">
        <v>26</v>
      </c>
      <c r="Z22" t="s">
        <v>40</v>
      </c>
      <c r="AA22">
        <v>34</v>
      </c>
      <c r="AB22">
        <v>22.9</v>
      </c>
      <c r="AC22">
        <v>13.1</v>
      </c>
      <c r="AD22">
        <v>5.4</v>
      </c>
      <c r="AE22">
        <v>8.6</v>
      </c>
      <c r="AF22">
        <v>62.8</v>
      </c>
      <c r="AG22">
        <v>5.4</v>
      </c>
      <c r="AH22">
        <v>8.6</v>
      </c>
      <c r="AI22">
        <v>62.8</v>
      </c>
      <c r="AJ22">
        <v>0</v>
      </c>
      <c r="AK22">
        <v>0</v>
      </c>
      <c r="AL22">
        <v>0</v>
      </c>
      <c r="AM22">
        <v>2.2999999999999998</v>
      </c>
      <c r="AN22">
        <v>3.7</v>
      </c>
      <c r="AO22">
        <v>63.2</v>
      </c>
      <c r="AP22">
        <v>3.6</v>
      </c>
      <c r="AQ22">
        <v>3.4</v>
      </c>
      <c r="AR22">
        <v>7</v>
      </c>
      <c r="AS22">
        <v>1.1000000000000001</v>
      </c>
      <c r="AT22">
        <v>2</v>
      </c>
      <c r="AU22">
        <v>1</v>
      </c>
      <c r="AV22">
        <v>0.2</v>
      </c>
      <c r="AW22">
        <v>2.4</v>
      </c>
      <c r="AX22" s="1"/>
      <c r="BA22" s="72" t="s">
        <v>41</v>
      </c>
      <c r="BB22" s="9">
        <v>26</v>
      </c>
      <c r="BC22" t="s">
        <v>40</v>
      </c>
      <c r="BD22">
        <v>34</v>
      </c>
      <c r="BE22">
        <v>22.9</v>
      </c>
      <c r="BF22">
        <f t="shared" si="5"/>
        <v>0.57205240174672489</v>
      </c>
      <c r="BG22">
        <f t="shared" si="5"/>
        <v>0.23580786026200876</v>
      </c>
      <c r="BH22">
        <f t="shared" si="5"/>
        <v>0.37554585152838427</v>
      </c>
      <c r="BI22">
        <f t="shared" si="6"/>
        <v>62.8</v>
      </c>
      <c r="BJ22">
        <f t="shared" si="5"/>
        <v>0.23580786026200876</v>
      </c>
      <c r="BK22">
        <f t="shared" si="5"/>
        <v>0.37554585152838427</v>
      </c>
      <c r="BL22">
        <f t="shared" si="7"/>
        <v>62.8</v>
      </c>
      <c r="BM22">
        <f t="shared" si="5"/>
        <v>0</v>
      </c>
      <c r="BN22">
        <f t="shared" si="5"/>
        <v>0</v>
      </c>
      <c r="BO22">
        <f t="shared" si="8"/>
        <v>0</v>
      </c>
      <c r="BP22">
        <f t="shared" si="5"/>
        <v>0.10043668122270742</v>
      </c>
      <c r="BQ22">
        <f t="shared" si="5"/>
        <v>0.16157205240174674</v>
      </c>
      <c r="BR22">
        <f t="shared" si="9"/>
        <v>63.2</v>
      </c>
      <c r="BS22">
        <f t="shared" si="5"/>
        <v>0.15720524017467249</v>
      </c>
      <c r="BT22">
        <f t="shared" si="5"/>
        <v>0.14847161572052403</v>
      </c>
      <c r="BU22">
        <f t="shared" si="5"/>
        <v>0.30567685589519655</v>
      </c>
      <c r="BV22">
        <f t="shared" si="5"/>
        <v>4.8034934497816602E-2</v>
      </c>
      <c r="BW22">
        <f t="shared" si="5"/>
        <v>8.7336244541484725E-2</v>
      </c>
      <c r="BX22">
        <f t="shared" si="5"/>
        <v>4.3668122270742363E-2</v>
      </c>
      <c r="BY22">
        <f t="shared" si="5"/>
        <v>8.7336244541484729E-3</v>
      </c>
      <c r="BZ22">
        <f t="shared" si="10"/>
        <v>0.10480349344978167</v>
      </c>
      <c r="CE22" s="72" t="str">
        <f t="shared" si="11"/>
        <v>Naz Hillmon</v>
      </c>
      <c r="CF22" s="9">
        <v>26</v>
      </c>
      <c r="CG22" t="s">
        <v>40</v>
      </c>
      <c r="CH22">
        <v>34</v>
      </c>
      <c r="CI22">
        <v>22.9</v>
      </c>
      <c r="CJ22">
        <v>25.6</v>
      </c>
      <c r="CK22">
        <v>1.27</v>
      </c>
      <c r="CL22">
        <v>62.8</v>
      </c>
      <c r="CM22">
        <v>0</v>
      </c>
      <c r="CN22">
        <v>16.8</v>
      </c>
      <c r="CO22">
        <v>18</v>
      </c>
      <c r="CP22">
        <v>16.2</v>
      </c>
      <c r="CQ22">
        <v>17.100000000000001</v>
      </c>
      <c r="CR22">
        <v>10.6</v>
      </c>
      <c r="CS22">
        <v>16.399999999999999</v>
      </c>
      <c r="CT22">
        <v>0.52</v>
      </c>
      <c r="CU22">
        <v>2.5</v>
      </c>
      <c r="CV22">
        <v>1.1000000000000001</v>
      </c>
      <c r="CW22">
        <v>6</v>
      </c>
      <c r="CX22" s="213"/>
      <c r="CY22" s="213"/>
      <c r="CZ22" s="213"/>
      <c r="DA22" s="213"/>
      <c r="DB22" s="213"/>
      <c r="DC22" s="230">
        <v>-73.26294</v>
      </c>
      <c r="DD22" s="230">
        <v>0.14469000000000001</v>
      </c>
      <c r="DE22" s="230">
        <v>1.9570000000000001E-2</v>
      </c>
      <c r="DF22" s="230">
        <v>0.63271999999999995</v>
      </c>
      <c r="DG22" s="230">
        <v>0.35103000000000001</v>
      </c>
      <c r="DH22" s="230">
        <v>0.29480000000000001</v>
      </c>
      <c r="DI22" s="230">
        <v>0.41004000000000002</v>
      </c>
      <c r="DJ22" s="230">
        <v>-0.50946999999999998</v>
      </c>
      <c r="DK22" s="230">
        <v>-46.451250000000002</v>
      </c>
      <c r="DL22" s="230">
        <v>13.474690000000001</v>
      </c>
      <c r="DM22" s="230">
        <v>-104.10462</v>
      </c>
      <c r="DN22" s="212"/>
      <c r="DO22" s="212"/>
      <c r="DP22" s="212"/>
      <c r="DQ22">
        <f>DD22*DD24</f>
        <v>9.3759119999999996</v>
      </c>
      <c r="DR22">
        <f t="shared" ref="DR22:EA22" si="12">DE22*DE24</f>
        <v>1.8258810000000001</v>
      </c>
      <c r="DS22">
        <f t="shared" si="12"/>
        <v>23.537184</v>
      </c>
      <c r="DT22">
        <f t="shared" si="12"/>
        <v>15.059187</v>
      </c>
      <c r="DU22">
        <f t="shared" si="12"/>
        <v>14.356760000000001</v>
      </c>
      <c r="DV22">
        <f t="shared" si="12"/>
        <v>29.522880000000001</v>
      </c>
      <c r="DW22">
        <f t="shared" si="12"/>
        <v>-1.6812509999999998</v>
      </c>
      <c r="DX22">
        <f t="shared" si="12"/>
        <v>-13.935375000000001</v>
      </c>
      <c r="DY22">
        <f t="shared" si="12"/>
        <v>4.0424069999999999</v>
      </c>
      <c r="DZ22">
        <f t="shared" si="12"/>
        <v>-8.0327645315100007</v>
      </c>
      <c r="ED22">
        <f>SUM(DQ22:DZ22)+DC22</f>
        <v>0.80788046848998363</v>
      </c>
      <c r="EE22">
        <f>EXP(ED22)</f>
        <v>2.2431485205680777</v>
      </c>
      <c r="EF22">
        <f>EE22/(1+EE22)</f>
        <v>0.69165766117154648</v>
      </c>
    </row>
    <row r="23" spans="2:136" x14ac:dyDescent="0.2">
      <c r="B23" s="41"/>
      <c r="C23" s="42"/>
      <c r="D23" s="42"/>
      <c r="E23" s="42"/>
      <c r="F23" s="42"/>
      <c r="G23" s="42"/>
      <c r="H23" s="42"/>
      <c r="I23" s="42"/>
      <c r="J23" s="42"/>
      <c r="K23" s="42"/>
      <c r="L23" s="42"/>
      <c r="M23" s="42"/>
      <c r="N23" s="42"/>
      <c r="O23" s="42"/>
      <c r="P23" s="42"/>
      <c r="Q23" s="42"/>
      <c r="R23" s="42"/>
      <c r="S23" s="42"/>
      <c r="T23" s="42"/>
      <c r="X23" s="72" t="s">
        <v>42</v>
      </c>
      <c r="Y23" s="9">
        <v>31</v>
      </c>
      <c r="Z23" t="s">
        <v>31</v>
      </c>
      <c r="AA23">
        <v>31</v>
      </c>
      <c r="AB23">
        <v>16.899999999999999</v>
      </c>
      <c r="AC23">
        <v>5.6</v>
      </c>
      <c r="AD23">
        <v>2.1</v>
      </c>
      <c r="AE23">
        <v>4.7</v>
      </c>
      <c r="AF23">
        <v>44.2</v>
      </c>
      <c r="AG23">
        <v>1.7</v>
      </c>
      <c r="AH23">
        <v>3.5</v>
      </c>
      <c r="AI23">
        <v>48.1</v>
      </c>
      <c r="AJ23">
        <v>0.4</v>
      </c>
      <c r="AK23">
        <v>1.3</v>
      </c>
      <c r="AL23">
        <v>33.299999999999997</v>
      </c>
      <c r="AM23">
        <v>1</v>
      </c>
      <c r="AN23">
        <v>1.4</v>
      </c>
      <c r="AO23">
        <v>72.099999999999994</v>
      </c>
      <c r="AP23">
        <v>1</v>
      </c>
      <c r="AQ23">
        <v>2.2999999999999998</v>
      </c>
      <c r="AR23">
        <v>3.3</v>
      </c>
      <c r="AS23">
        <v>1.7</v>
      </c>
      <c r="AT23">
        <v>1.7</v>
      </c>
      <c r="AU23">
        <v>0.9</v>
      </c>
      <c r="AV23">
        <v>0.1</v>
      </c>
      <c r="AW23">
        <v>1.3</v>
      </c>
      <c r="AX23" s="1"/>
      <c r="BA23" s="72" t="s">
        <v>42</v>
      </c>
      <c r="BB23" s="9">
        <v>31</v>
      </c>
      <c r="BC23" t="s">
        <v>31</v>
      </c>
      <c r="BD23">
        <v>31</v>
      </c>
      <c r="BE23">
        <v>16.899999999999999</v>
      </c>
      <c r="BF23">
        <f t="shared" si="5"/>
        <v>0.33136094674556216</v>
      </c>
      <c r="BG23">
        <f t="shared" si="5"/>
        <v>0.12426035502958581</v>
      </c>
      <c r="BH23">
        <f t="shared" si="5"/>
        <v>0.27810650887573968</v>
      </c>
      <c r="BI23">
        <f t="shared" si="6"/>
        <v>44.2</v>
      </c>
      <c r="BJ23">
        <f t="shared" si="5"/>
        <v>0.10059171597633136</v>
      </c>
      <c r="BK23">
        <f t="shared" si="5"/>
        <v>0.20710059171597636</v>
      </c>
      <c r="BL23">
        <f t="shared" si="7"/>
        <v>48.1</v>
      </c>
      <c r="BM23">
        <f t="shared" si="5"/>
        <v>2.3668639053254441E-2</v>
      </c>
      <c r="BN23">
        <f t="shared" si="5"/>
        <v>7.6923076923076927E-2</v>
      </c>
      <c r="BO23">
        <f t="shared" si="8"/>
        <v>33.299999999999997</v>
      </c>
      <c r="BP23">
        <f t="shared" si="5"/>
        <v>5.9171597633136098E-2</v>
      </c>
      <c r="BQ23">
        <f t="shared" si="5"/>
        <v>8.2840236686390539E-2</v>
      </c>
      <c r="BR23">
        <f t="shared" si="9"/>
        <v>72.099999999999994</v>
      </c>
      <c r="BS23">
        <f t="shared" si="5"/>
        <v>5.9171597633136098E-2</v>
      </c>
      <c r="BT23">
        <f t="shared" si="5"/>
        <v>0.13609467455621302</v>
      </c>
      <c r="BU23">
        <f t="shared" si="5"/>
        <v>0.19526627218934911</v>
      </c>
      <c r="BV23">
        <f t="shared" si="5"/>
        <v>0.10059171597633136</v>
      </c>
      <c r="BW23">
        <f t="shared" si="5"/>
        <v>0.10059171597633136</v>
      </c>
      <c r="BX23">
        <f t="shared" si="5"/>
        <v>5.3254437869822494E-2</v>
      </c>
      <c r="BY23">
        <f t="shared" si="5"/>
        <v>5.9171597633136102E-3</v>
      </c>
      <c r="BZ23">
        <f t="shared" si="10"/>
        <v>7.6923076923076927E-2</v>
      </c>
      <c r="CE23" s="72" t="str">
        <f t="shared" si="11"/>
        <v>Akienreh Johnson</v>
      </c>
      <c r="CF23" s="9">
        <v>31</v>
      </c>
      <c r="CG23" t="s">
        <v>31</v>
      </c>
      <c r="CH23">
        <v>31</v>
      </c>
      <c r="CI23">
        <v>16.899999999999999</v>
      </c>
      <c r="CJ23">
        <v>19.8</v>
      </c>
      <c r="CK23">
        <v>1.04</v>
      </c>
      <c r="CL23">
        <v>48.6</v>
      </c>
      <c r="CM23">
        <v>23.3</v>
      </c>
      <c r="CN23">
        <v>15.9</v>
      </c>
      <c r="CO23">
        <v>6.5</v>
      </c>
      <c r="CP23">
        <v>14.9</v>
      </c>
      <c r="CQ23">
        <v>10.8</v>
      </c>
      <c r="CR23">
        <v>18.100000000000001</v>
      </c>
      <c r="CS23">
        <v>24</v>
      </c>
      <c r="CT23">
        <v>0.98</v>
      </c>
      <c r="CU23">
        <v>2.9</v>
      </c>
      <c r="CV23">
        <v>0.8</v>
      </c>
      <c r="CW23">
        <v>4.4000000000000004</v>
      </c>
      <c r="CX23" s="213"/>
      <c r="CY23" s="213"/>
      <c r="CZ23" s="213"/>
      <c r="DA23" s="213"/>
      <c r="DB23" s="213"/>
      <c r="DC23" s="243" t="s">
        <v>192</v>
      </c>
      <c r="DD23" s="207" t="s">
        <v>191</v>
      </c>
      <c r="DE23" s="244" t="s">
        <v>21</v>
      </c>
      <c r="DF23" s="245" t="s">
        <v>82</v>
      </c>
      <c r="DG23" s="246" t="s">
        <v>83</v>
      </c>
      <c r="DH23" s="246" t="s">
        <v>84</v>
      </c>
      <c r="DI23" s="246" t="s">
        <v>86</v>
      </c>
      <c r="DJ23" s="246" t="s">
        <v>87</v>
      </c>
      <c r="DK23" s="251" t="s">
        <v>193</v>
      </c>
      <c r="DL23" s="242" t="s">
        <v>126</v>
      </c>
      <c r="DM23" s="241" t="s">
        <v>128</v>
      </c>
      <c r="DN23" s="213"/>
      <c r="DO23" s="213"/>
      <c r="DP23" s="213"/>
    </row>
    <row r="24" spans="2:136" x14ac:dyDescent="0.2">
      <c r="B24" s="2"/>
      <c r="C24" s="2"/>
      <c r="D24" s="2"/>
      <c r="E24" s="2"/>
      <c r="F24" s="2"/>
      <c r="G24" s="2"/>
      <c r="H24" s="2"/>
      <c r="I24" s="3"/>
      <c r="J24" s="3" t="s">
        <v>43</v>
      </c>
      <c r="K24" s="2"/>
      <c r="L24" s="2"/>
      <c r="M24" s="2"/>
      <c r="N24" s="2"/>
      <c r="O24" s="2"/>
      <c r="P24" s="2"/>
      <c r="Q24" s="2"/>
      <c r="R24" s="2"/>
      <c r="S24" s="2"/>
      <c r="T24" s="2"/>
      <c r="X24" s="72" t="s">
        <v>44</v>
      </c>
      <c r="Y24" s="9">
        <v>36</v>
      </c>
      <c r="Z24" t="s">
        <v>40</v>
      </c>
      <c r="AA24">
        <v>34</v>
      </c>
      <c r="AB24">
        <v>13.6</v>
      </c>
      <c r="AC24">
        <v>5.6</v>
      </c>
      <c r="AD24">
        <v>2.1</v>
      </c>
      <c r="AE24">
        <v>4.9000000000000004</v>
      </c>
      <c r="AF24">
        <v>43.7</v>
      </c>
      <c r="AG24">
        <v>2.1</v>
      </c>
      <c r="AH24">
        <v>4.5999999999999996</v>
      </c>
      <c r="AI24">
        <v>46.2</v>
      </c>
      <c r="AJ24">
        <v>0</v>
      </c>
      <c r="AK24">
        <v>0.3</v>
      </c>
      <c r="AL24">
        <v>9.1</v>
      </c>
      <c r="AM24">
        <v>1.3</v>
      </c>
      <c r="AN24">
        <v>2</v>
      </c>
      <c r="AO24">
        <v>64.7</v>
      </c>
      <c r="AP24">
        <v>1.4</v>
      </c>
      <c r="AQ24">
        <v>2</v>
      </c>
      <c r="AR24">
        <v>3.3</v>
      </c>
      <c r="AS24">
        <v>1</v>
      </c>
      <c r="AT24">
        <v>1.1000000000000001</v>
      </c>
      <c r="AU24">
        <v>0.5</v>
      </c>
      <c r="AV24">
        <v>0.4</v>
      </c>
      <c r="AW24">
        <v>1.6</v>
      </c>
      <c r="AX24" s="1"/>
      <c r="BA24" s="72" t="s">
        <v>44</v>
      </c>
      <c r="BB24" s="9">
        <v>36</v>
      </c>
      <c r="BC24" t="s">
        <v>40</v>
      </c>
      <c r="BD24">
        <v>34</v>
      </c>
      <c r="BE24">
        <v>13.6</v>
      </c>
      <c r="BF24">
        <f t="shared" si="5"/>
        <v>0.41176470588235292</v>
      </c>
      <c r="BG24">
        <f t="shared" si="5"/>
        <v>0.15441176470588236</v>
      </c>
      <c r="BH24">
        <f t="shared" si="5"/>
        <v>0.36029411764705888</v>
      </c>
      <c r="BI24">
        <f t="shared" si="6"/>
        <v>43.7</v>
      </c>
      <c r="BJ24">
        <f t="shared" si="5"/>
        <v>0.15441176470588236</v>
      </c>
      <c r="BK24">
        <f t="shared" si="5"/>
        <v>0.33823529411764702</v>
      </c>
      <c r="BL24">
        <f t="shared" si="7"/>
        <v>46.2</v>
      </c>
      <c r="BM24">
        <f t="shared" si="5"/>
        <v>0</v>
      </c>
      <c r="BN24">
        <f t="shared" si="5"/>
        <v>2.2058823529411766E-2</v>
      </c>
      <c r="BO24">
        <f t="shared" si="8"/>
        <v>9.1</v>
      </c>
      <c r="BP24">
        <f t="shared" si="5"/>
        <v>9.5588235294117654E-2</v>
      </c>
      <c r="BQ24">
        <f t="shared" si="5"/>
        <v>0.14705882352941177</v>
      </c>
      <c r="BR24">
        <f t="shared" si="9"/>
        <v>64.7</v>
      </c>
      <c r="BS24">
        <f t="shared" si="5"/>
        <v>0.10294117647058823</v>
      </c>
      <c r="BT24">
        <f t="shared" si="5"/>
        <v>0.14705882352941177</v>
      </c>
      <c r="BU24">
        <f t="shared" si="5"/>
        <v>0.24264705882352941</v>
      </c>
      <c r="BV24">
        <f t="shared" si="5"/>
        <v>7.3529411764705885E-2</v>
      </c>
      <c r="BW24">
        <f t="shared" si="5"/>
        <v>8.0882352941176475E-2</v>
      </c>
      <c r="BX24">
        <f t="shared" si="5"/>
        <v>3.6764705882352942E-2</v>
      </c>
      <c r="BY24">
        <f t="shared" si="5"/>
        <v>2.9411764705882356E-2</v>
      </c>
      <c r="BZ24">
        <f t="shared" si="10"/>
        <v>0.11764705882352942</v>
      </c>
      <c r="CE24" s="72" t="str">
        <f t="shared" si="11"/>
        <v>Kayla Robbins</v>
      </c>
      <c r="CF24" s="9">
        <v>36</v>
      </c>
      <c r="CG24" t="s">
        <v>40</v>
      </c>
      <c r="CH24">
        <v>34</v>
      </c>
      <c r="CI24">
        <v>13.6</v>
      </c>
      <c r="CJ24">
        <v>24.1</v>
      </c>
      <c r="CK24">
        <v>0.96</v>
      </c>
      <c r="CL24">
        <v>44</v>
      </c>
      <c r="CM24">
        <v>5.5</v>
      </c>
      <c r="CN24">
        <v>17.2</v>
      </c>
      <c r="CO24">
        <v>11.3</v>
      </c>
      <c r="CP24">
        <v>16</v>
      </c>
      <c r="CQ24">
        <v>13.7</v>
      </c>
      <c r="CR24">
        <v>13.9</v>
      </c>
      <c r="CS24">
        <v>15.3</v>
      </c>
      <c r="CT24">
        <v>0.92</v>
      </c>
      <c r="CU24">
        <v>2</v>
      </c>
      <c r="CV24">
        <v>3.4</v>
      </c>
      <c r="CW24">
        <v>6.7</v>
      </c>
      <c r="CX24" s="213"/>
      <c r="CY24" s="213"/>
      <c r="CZ24" s="213"/>
      <c r="DA24" s="213"/>
      <c r="DB24" s="213"/>
      <c r="DC24" s="249">
        <f>EF22</f>
        <v>0.69165766117154648</v>
      </c>
      <c r="DD24" s="236">
        <v>64.8</v>
      </c>
      <c r="DE24" s="236">
        <v>93.3</v>
      </c>
      <c r="DF24" s="236">
        <v>37.200000000000003</v>
      </c>
      <c r="DG24" s="236">
        <v>42.9</v>
      </c>
      <c r="DH24" s="236">
        <v>48.7</v>
      </c>
      <c r="DI24" s="236">
        <v>72</v>
      </c>
      <c r="DJ24" s="236">
        <v>3.3</v>
      </c>
      <c r="DK24" s="250">
        <v>0.3</v>
      </c>
      <c r="DL24" s="250">
        <v>0.3</v>
      </c>
      <c r="DM24" s="250">
        <v>7.7160500000000007E-2</v>
      </c>
    </row>
    <row r="25" spans="2:136" x14ac:dyDescent="0.2">
      <c r="B25" s="10"/>
      <c r="C25" s="11" t="s">
        <v>9</v>
      </c>
      <c r="D25" s="11" t="s">
        <v>10</v>
      </c>
      <c r="E25" s="11" t="s">
        <v>11</v>
      </c>
      <c r="F25" s="11" t="s">
        <v>12</v>
      </c>
      <c r="G25" s="11" t="s">
        <v>16</v>
      </c>
      <c r="H25" s="11" t="s">
        <v>17</v>
      </c>
      <c r="I25" s="11" t="s">
        <v>18</v>
      </c>
      <c r="J25" s="11" t="s">
        <v>19</v>
      </c>
      <c r="K25" s="11" t="s">
        <v>20</v>
      </c>
      <c r="L25" s="11" t="s">
        <v>21</v>
      </c>
      <c r="M25" s="11" t="s">
        <v>22</v>
      </c>
      <c r="N25" s="11" t="s">
        <v>23</v>
      </c>
      <c r="O25" s="11" t="s">
        <v>24</v>
      </c>
      <c r="P25" s="11" t="s">
        <v>25</v>
      </c>
      <c r="Q25" s="11" t="s">
        <v>26</v>
      </c>
      <c r="R25" s="11" t="s">
        <v>27</v>
      </c>
      <c r="S25" s="11" t="s">
        <v>28</v>
      </c>
      <c r="T25" s="11" t="s">
        <v>29</v>
      </c>
      <c r="X25" s="72" t="s">
        <v>45</v>
      </c>
      <c r="Y25" s="9">
        <v>41</v>
      </c>
      <c r="Z25" t="s">
        <v>31</v>
      </c>
      <c r="AA25">
        <v>20</v>
      </c>
      <c r="AB25">
        <v>5.3</v>
      </c>
      <c r="AC25">
        <v>0.8</v>
      </c>
      <c r="AD25">
        <v>0.3</v>
      </c>
      <c r="AE25">
        <v>1.1000000000000001</v>
      </c>
      <c r="AF25">
        <v>33.299999999999997</v>
      </c>
      <c r="AG25">
        <v>0.3</v>
      </c>
      <c r="AH25">
        <v>0.8</v>
      </c>
      <c r="AI25">
        <v>35.299999999999997</v>
      </c>
      <c r="AJ25">
        <v>0.1</v>
      </c>
      <c r="AK25">
        <v>0.2</v>
      </c>
      <c r="AL25">
        <v>25</v>
      </c>
      <c r="AM25">
        <v>0.1</v>
      </c>
      <c r="AN25">
        <v>0.3</v>
      </c>
      <c r="AO25">
        <v>14.3</v>
      </c>
      <c r="AP25">
        <v>0.1</v>
      </c>
      <c r="AQ25">
        <v>0.5</v>
      </c>
      <c r="AR25">
        <v>0.6</v>
      </c>
      <c r="AS25">
        <v>0.5</v>
      </c>
      <c r="AT25">
        <v>0.8</v>
      </c>
      <c r="AU25">
        <v>0.1</v>
      </c>
      <c r="AV25">
        <v>0.1</v>
      </c>
      <c r="AW25">
        <v>1</v>
      </c>
      <c r="AX25" s="1"/>
      <c r="BA25" s="72" t="s">
        <v>45</v>
      </c>
      <c r="BB25" s="9">
        <v>41</v>
      </c>
      <c r="BC25" t="s">
        <v>31</v>
      </c>
      <c r="BD25">
        <v>20</v>
      </c>
      <c r="BE25">
        <v>5.3</v>
      </c>
      <c r="BF25">
        <f t="shared" si="5"/>
        <v>0.15094339622641512</v>
      </c>
      <c r="BG25">
        <f t="shared" si="5"/>
        <v>5.6603773584905662E-2</v>
      </c>
      <c r="BH25">
        <f t="shared" si="5"/>
        <v>0.20754716981132079</v>
      </c>
      <c r="BI25">
        <f t="shared" si="6"/>
        <v>33.299999999999997</v>
      </c>
      <c r="BJ25">
        <f t="shared" si="5"/>
        <v>5.6603773584905662E-2</v>
      </c>
      <c r="BK25">
        <f t="shared" si="5"/>
        <v>0.15094339622641512</v>
      </c>
      <c r="BL25">
        <f t="shared" si="7"/>
        <v>35.299999999999997</v>
      </c>
      <c r="BM25">
        <f t="shared" si="5"/>
        <v>1.886792452830189E-2</v>
      </c>
      <c r="BN25">
        <f t="shared" si="5"/>
        <v>3.7735849056603779E-2</v>
      </c>
      <c r="BO25">
        <f t="shared" si="8"/>
        <v>25</v>
      </c>
      <c r="BP25">
        <f t="shared" si="5"/>
        <v>1.886792452830189E-2</v>
      </c>
      <c r="BQ25">
        <f t="shared" si="5"/>
        <v>5.6603773584905662E-2</v>
      </c>
      <c r="BR25">
        <f t="shared" si="9"/>
        <v>14.3</v>
      </c>
      <c r="BS25">
        <f t="shared" si="5"/>
        <v>1.886792452830189E-2</v>
      </c>
      <c r="BT25">
        <f t="shared" si="5"/>
        <v>9.4339622641509441E-2</v>
      </c>
      <c r="BU25">
        <f t="shared" si="5"/>
        <v>0.11320754716981132</v>
      </c>
      <c r="BV25">
        <f t="shared" si="5"/>
        <v>9.4339622641509441E-2</v>
      </c>
      <c r="BW25">
        <f t="shared" si="5"/>
        <v>0.15094339622641512</v>
      </c>
      <c r="BX25">
        <f t="shared" si="5"/>
        <v>1.886792452830189E-2</v>
      </c>
      <c r="BY25">
        <f t="shared" si="5"/>
        <v>1.886792452830189E-2</v>
      </c>
      <c r="BZ25">
        <f t="shared" si="10"/>
        <v>0.18867924528301888</v>
      </c>
      <c r="CE25" s="72" t="str">
        <f t="shared" si="11"/>
        <v>Ariel Young</v>
      </c>
      <c r="CF25" s="9">
        <v>41</v>
      </c>
      <c r="CG25" t="s">
        <v>31</v>
      </c>
      <c r="CH25">
        <v>20</v>
      </c>
      <c r="CI25">
        <v>5.3</v>
      </c>
      <c r="CJ25">
        <v>18</v>
      </c>
      <c r="CK25">
        <v>0.66</v>
      </c>
      <c r="CL25">
        <v>35.700000000000003</v>
      </c>
      <c r="CM25">
        <v>16.399999999999999</v>
      </c>
      <c r="CN25">
        <v>16.399999999999999</v>
      </c>
      <c r="CO25">
        <v>3.2</v>
      </c>
      <c r="CP25">
        <v>9.4</v>
      </c>
      <c r="CQ25">
        <v>6.3</v>
      </c>
      <c r="CR25">
        <v>14</v>
      </c>
      <c r="CS25">
        <v>39.700000000000003</v>
      </c>
      <c r="CT25">
        <v>0.56000000000000005</v>
      </c>
      <c r="CU25">
        <v>1.6</v>
      </c>
      <c r="CV25">
        <v>3</v>
      </c>
      <c r="CW25">
        <v>10.6</v>
      </c>
      <c r="CX25" s="213"/>
      <c r="CY25" s="213"/>
      <c r="CZ25" s="213"/>
      <c r="DA25" s="213"/>
      <c r="DB25" s="213"/>
      <c r="DC25" s="213"/>
      <c r="DD25" s="213"/>
    </row>
    <row r="26" spans="2:136" x14ac:dyDescent="0.2">
      <c r="B26" s="12" t="s">
        <v>46</v>
      </c>
      <c r="C26" s="43">
        <v>34</v>
      </c>
      <c r="D26" s="44">
        <v>11</v>
      </c>
      <c r="E26" s="45">
        <v>30</v>
      </c>
      <c r="F26" s="45">
        <v>0.36699999999999999</v>
      </c>
      <c r="G26" s="20">
        <v>3</v>
      </c>
      <c r="H26" s="20">
        <v>10</v>
      </c>
      <c r="I26" s="15">
        <v>0.3</v>
      </c>
      <c r="J26" s="14">
        <v>8</v>
      </c>
      <c r="K26" s="14">
        <v>10</v>
      </c>
      <c r="L26" s="14">
        <v>0.8</v>
      </c>
      <c r="M26" s="20">
        <v>2</v>
      </c>
      <c r="N26" s="46">
        <v>10</v>
      </c>
      <c r="O26" s="15">
        <v>12</v>
      </c>
      <c r="P26" s="17">
        <v>10</v>
      </c>
      <c r="Q26" s="15">
        <v>7</v>
      </c>
      <c r="R26" s="15">
        <v>4</v>
      </c>
      <c r="S26" s="20">
        <v>0</v>
      </c>
      <c r="T26" s="47">
        <v>9</v>
      </c>
      <c r="X26" s="72" t="s">
        <v>47</v>
      </c>
      <c r="Y26" s="9">
        <v>46</v>
      </c>
      <c r="Z26" t="s">
        <v>31</v>
      </c>
      <c r="AA26">
        <v>16</v>
      </c>
      <c r="AB26">
        <v>5.2</v>
      </c>
      <c r="AC26">
        <v>1.3</v>
      </c>
      <c r="AD26">
        <v>0.5</v>
      </c>
      <c r="AE26">
        <v>1.9</v>
      </c>
      <c r="AF26">
        <v>25.8</v>
      </c>
      <c r="AG26">
        <v>0.2</v>
      </c>
      <c r="AH26">
        <v>0.6</v>
      </c>
      <c r="AI26">
        <v>40</v>
      </c>
      <c r="AJ26">
        <v>0.2</v>
      </c>
      <c r="AK26">
        <v>1.3</v>
      </c>
      <c r="AL26">
        <v>19</v>
      </c>
      <c r="AM26">
        <v>0.1</v>
      </c>
      <c r="AN26">
        <v>0.2</v>
      </c>
      <c r="AO26">
        <v>25</v>
      </c>
      <c r="AP26">
        <v>0.3</v>
      </c>
      <c r="AQ26">
        <v>0.2</v>
      </c>
      <c r="AR26">
        <v>0.6</v>
      </c>
      <c r="AS26">
        <v>0.4</v>
      </c>
      <c r="AT26">
        <v>0.2</v>
      </c>
      <c r="AU26">
        <v>0.1</v>
      </c>
      <c r="AV26">
        <v>0.1</v>
      </c>
      <c r="AW26">
        <v>0.2</v>
      </c>
      <c r="AX26" s="1"/>
      <c r="BA26" s="72" t="s">
        <v>47</v>
      </c>
      <c r="BB26" s="9">
        <v>46</v>
      </c>
      <c r="BC26" t="s">
        <v>31</v>
      </c>
      <c r="BD26">
        <v>16</v>
      </c>
      <c r="BE26">
        <v>5.2</v>
      </c>
      <c r="BF26">
        <f t="shared" si="5"/>
        <v>0.25</v>
      </c>
      <c r="BG26">
        <f t="shared" si="5"/>
        <v>9.6153846153846145E-2</v>
      </c>
      <c r="BH26">
        <f t="shared" si="5"/>
        <v>0.36538461538461536</v>
      </c>
      <c r="BI26">
        <f t="shared" si="6"/>
        <v>25.8</v>
      </c>
      <c r="BJ26">
        <f t="shared" si="5"/>
        <v>3.8461538461538464E-2</v>
      </c>
      <c r="BK26">
        <f t="shared" si="5"/>
        <v>0.11538461538461538</v>
      </c>
      <c r="BL26">
        <f t="shared" si="7"/>
        <v>40</v>
      </c>
      <c r="BM26">
        <f t="shared" si="5"/>
        <v>3.8461538461538464E-2</v>
      </c>
      <c r="BN26">
        <f t="shared" si="5"/>
        <v>0.25</v>
      </c>
      <c r="BO26">
        <f t="shared" si="8"/>
        <v>19</v>
      </c>
      <c r="BP26">
        <f t="shared" si="5"/>
        <v>1.9230769230769232E-2</v>
      </c>
      <c r="BQ26">
        <f t="shared" si="5"/>
        <v>3.8461538461538464E-2</v>
      </c>
      <c r="BR26">
        <f t="shared" si="9"/>
        <v>25</v>
      </c>
      <c r="BS26">
        <f t="shared" si="5"/>
        <v>5.7692307692307689E-2</v>
      </c>
      <c r="BT26">
        <f t="shared" si="5"/>
        <v>3.8461538461538464E-2</v>
      </c>
      <c r="BU26">
        <f t="shared" si="5"/>
        <v>0.11538461538461538</v>
      </c>
      <c r="BV26">
        <f t="shared" si="5"/>
        <v>7.6923076923076927E-2</v>
      </c>
      <c r="BW26">
        <f t="shared" si="5"/>
        <v>3.8461538461538464E-2</v>
      </c>
      <c r="BX26">
        <f t="shared" si="5"/>
        <v>1.9230769230769232E-2</v>
      </c>
      <c r="BY26">
        <f t="shared" ref="BY26:BY30" si="13">AV26/$AB26</f>
        <v>1.9230769230769232E-2</v>
      </c>
      <c r="BZ26">
        <f t="shared" si="10"/>
        <v>3.8461538461538464E-2</v>
      </c>
      <c r="CE26" s="72" t="str">
        <f t="shared" si="11"/>
        <v>Priscilla Smeenge</v>
      </c>
      <c r="CF26" s="9">
        <v>46</v>
      </c>
      <c r="CG26" t="s">
        <v>31</v>
      </c>
      <c r="CH26">
        <v>16</v>
      </c>
      <c r="CI26">
        <v>5.2</v>
      </c>
      <c r="CJ26">
        <v>20.399999999999999</v>
      </c>
      <c r="CK26">
        <v>0.64</v>
      </c>
      <c r="CL26">
        <v>32.299999999999997</v>
      </c>
      <c r="CM26">
        <v>63.8</v>
      </c>
      <c r="CN26">
        <v>16</v>
      </c>
      <c r="CO26">
        <v>6.8</v>
      </c>
      <c r="CP26">
        <v>5.3</v>
      </c>
      <c r="CQ26">
        <v>6.1</v>
      </c>
      <c r="CR26">
        <v>14.7</v>
      </c>
      <c r="CS26">
        <v>8.4</v>
      </c>
      <c r="CT26">
        <v>2.33</v>
      </c>
      <c r="CU26">
        <v>1.4</v>
      </c>
      <c r="CV26">
        <v>1.3</v>
      </c>
      <c r="CW26">
        <v>2.7</v>
      </c>
      <c r="CX26" s="213"/>
      <c r="CY26" s="213"/>
      <c r="CZ26" s="213"/>
      <c r="DA26" s="213"/>
      <c r="DB26" s="213"/>
      <c r="DC26" s="213" t="s">
        <v>196</v>
      </c>
      <c r="DD26" s="235"/>
      <c r="DE26" s="235"/>
      <c r="DF26" s="235"/>
      <c r="DG26" s="235"/>
    </row>
    <row r="27" spans="2:136" x14ac:dyDescent="0.2">
      <c r="B27" s="24" t="s">
        <v>48</v>
      </c>
      <c r="C27" s="48">
        <v>28</v>
      </c>
      <c r="D27" s="26">
        <v>10</v>
      </c>
      <c r="E27" s="49">
        <v>25</v>
      </c>
      <c r="F27" s="50">
        <v>0.4</v>
      </c>
      <c r="G27" s="39">
        <v>2</v>
      </c>
      <c r="H27" s="51">
        <v>8</v>
      </c>
      <c r="I27" s="39">
        <v>0.25</v>
      </c>
      <c r="J27" s="37">
        <v>5</v>
      </c>
      <c r="K27" s="36">
        <v>7</v>
      </c>
      <c r="L27" s="52">
        <v>0.71399999999999997</v>
      </c>
      <c r="M27" s="35">
        <v>2</v>
      </c>
      <c r="N27" s="36">
        <v>8</v>
      </c>
      <c r="O27" s="37">
        <v>10</v>
      </c>
      <c r="P27" s="53">
        <v>8</v>
      </c>
      <c r="Q27" s="36">
        <v>7</v>
      </c>
      <c r="R27" s="37">
        <v>3</v>
      </c>
      <c r="S27" s="39">
        <v>0</v>
      </c>
      <c r="T27" s="54">
        <v>7</v>
      </c>
      <c r="X27" s="72" t="s">
        <v>49</v>
      </c>
      <c r="Y27" s="9">
        <v>51</v>
      </c>
      <c r="Z27" t="s">
        <v>40</v>
      </c>
      <c r="AA27">
        <v>18</v>
      </c>
      <c r="AB27">
        <v>4.5999999999999996</v>
      </c>
      <c r="AC27">
        <v>1.9</v>
      </c>
      <c r="AD27">
        <v>0.6</v>
      </c>
      <c r="AE27">
        <v>1.4</v>
      </c>
      <c r="AF27">
        <v>44</v>
      </c>
      <c r="AG27">
        <v>0.6</v>
      </c>
      <c r="AH27">
        <v>1.4</v>
      </c>
      <c r="AI27">
        <v>44</v>
      </c>
      <c r="AJ27">
        <v>0</v>
      </c>
      <c r="AK27">
        <v>0</v>
      </c>
      <c r="AL27">
        <v>0</v>
      </c>
      <c r="AM27">
        <v>0.7</v>
      </c>
      <c r="AN27">
        <v>0.9</v>
      </c>
      <c r="AO27">
        <v>70.599999999999994</v>
      </c>
      <c r="AP27">
        <v>0.9</v>
      </c>
      <c r="AQ27">
        <v>0.7</v>
      </c>
      <c r="AR27">
        <v>1.6</v>
      </c>
      <c r="AS27">
        <v>0.3</v>
      </c>
      <c r="AT27">
        <v>0.3</v>
      </c>
      <c r="AU27">
        <v>0.1</v>
      </c>
      <c r="AV27">
        <v>0.3</v>
      </c>
      <c r="AW27">
        <v>0.3</v>
      </c>
      <c r="AX27" s="1"/>
      <c r="BA27" s="72" t="s">
        <v>49</v>
      </c>
      <c r="BB27" s="9">
        <v>51</v>
      </c>
      <c r="BC27" t="s">
        <v>40</v>
      </c>
      <c r="BD27">
        <v>18</v>
      </c>
      <c r="BE27">
        <v>4.5999999999999996</v>
      </c>
      <c r="BF27">
        <f t="shared" si="5"/>
        <v>0.41304347826086957</v>
      </c>
      <c r="BG27">
        <f t="shared" si="5"/>
        <v>0.13043478260869565</v>
      </c>
      <c r="BH27">
        <f t="shared" si="5"/>
        <v>0.30434782608695654</v>
      </c>
      <c r="BI27">
        <f t="shared" si="6"/>
        <v>44</v>
      </c>
      <c r="BJ27">
        <f t="shared" si="5"/>
        <v>0.13043478260869565</v>
      </c>
      <c r="BK27">
        <f t="shared" si="5"/>
        <v>0.30434782608695654</v>
      </c>
      <c r="BL27">
        <f t="shared" si="7"/>
        <v>44</v>
      </c>
      <c r="BM27">
        <f t="shared" si="5"/>
        <v>0</v>
      </c>
      <c r="BN27">
        <f t="shared" si="5"/>
        <v>0</v>
      </c>
      <c r="BO27">
        <f t="shared" si="8"/>
        <v>0</v>
      </c>
      <c r="BP27">
        <f t="shared" si="5"/>
        <v>0.15217391304347827</v>
      </c>
      <c r="BQ27">
        <f t="shared" si="5"/>
        <v>0.19565217391304349</v>
      </c>
      <c r="BR27">
        <f t="shared" si="9"/>
        <v>70.599999999999994</v>
      </c>
      <c r="BS27">
        <f t="shared" si="5"/>
        <v>0.19565217391304349</v>
      </c>
      <c r="BT27">
        <f t="shared" si="5"/>
        <v>0.15217391304347827</v>
      </c>
      <c r="BU27">
        <f t="shared" si="5"/>
        <v>0.34782608695652178</v>
      </c>
      <c r="BV27">
        <f t="shared" si="5"/>
        <v>6.5217391304347824E-2</v>
      </c>
      <c r="BW27">
        <f t="shared" si="5"/>
        <v>6.5217391304347824E-2</v>
      </c>
      <c r="BX27">
        <f t="shared" si="5"/>
        <v>2.1739130434782612E-2</v>
      </c>
      <c r="BY27">
        <f t="shared" si="13"/>
        <v>6.5217391304347824E-2</v>
      </c>
      <c r="BZ27">
        <f t="shared" si="10"/>
        <v>6.5217391304347824E-2</v>
      </c>
      <c r="CE27" s="72" t="str">
        <f t="shared" si="11"/>
        <v>Emily Kiser</v>
      </c>
      <c r="CF27" s="9">
        <v>51</v>
      </c>
      <c r="CG27" t="s">
        <v>40</v>
      </c>
      <c r="CH27">
        <v>18</v>
      </c>
      <c r="CI27">
        <v>4.5999999999999996</v>
      </c>
      <c r="CJ27">
        <v>22.2</v>
      </c>
      <c r="CK27">
        <v>1.03</v>
      </c>
      <c r="CL27">
        <v>44</v>
      </c>
      <c r="CM27">
        <v>0</v>
      </c>
      <c r="CN27">
        <v>24.4</v>
      </c>
      <c r="CO27">
        <v>21.9</v>
      </c>
      <c r="CP27">
        <v>17.3</v>
      </c>
      <c r="CQ27">
        <v>19.600000000000001</v>
      </c>
      <c r="CR27">
        <v>13.4</v>
      </c>
      <c r="CS27">
        <v>15.4</v>
      </c>
      <c r="CT27">
        <v>1</v>
      </c>
      <c r="CU27">
        <v>1.4</v>
      </c>
      <c r="CV27">
        <v>6.3</v>
      </c>
      <c r="CW27">
        <v>4.0999999999999996</v>
      </c>
      <c r="CX27" s="213"/>
      <c r="CY27" s="213"/>
      <c r="CZ27" s="213"/>
      <c r="DA27" s="213"/>
      <c r="DB27" s="213"/>
      <c r="DC27" s="235"/>
      <c r="DD27" s="235"/>
      <c r="DE27" s="235"/>
      <c r="DF27" s="235"/>
      <c r="DG27" s="235"/>
    </row>
    <row r="28" spans="2:136" x14ac:dyDescent="0.2">
      <c r="B28" s="41"/>
      <c r="C28" s="42"/>
      <c r="D28" s="42"/>
      <c r="E28" s="42"/>
      <c r="F28" s="42"/>
      <c r="G28" s="42"/>
      <c r="H28" s="42"/>
      <c r="I28" s="42"/>
      <c r="J28" s="42"/>
      <c r="K28" s="42"/>
      <c r="L28" s="42"/>
      <c r="M28" s="42"/>
      <c r="N28" s="42"/>
      <c r="O28" s="42"/>
      <c r="P28" s="42"/>
      <c r="Q28" s="42"/>
      <c r="R28" s="42"/>
      <c r="S28" s="42"/>
      <c r="T28" s="42"/>
      <c r="X28" s="72" t="s">
        <v>50</v>
      </c>
      <c r="Y28" s="9">
        <v>55</v>
      </c>
      <c r="Z28" t="s">
        <v>31</v>
      </c>
      <c r="AA28">
        <v>18</v>
      </c>
      <c r="AB28">
        <v>4.5999999999999996</v>
      </c>
      <c r="AC28">
        <v>0.4</v>
      </c>
      <c r="AD28">
        <v>0.1</v>
      </c>
      <c r="AE28">
        <v>0.6</v>
      </c>
      <c r="AF28">
        <v>23.1</v>
      </c>
      <c r="AG28">
        <v>0.1</v>
      </c>
      <c r="AH28">
        <v>0.3</v>
      </c>
      <c r="AI28">
        <v>28.6</v>
      </c>
      <c r="AJ28">
        <v>0</v>
      </c>
      <c r="AK28">
        <v>0.3</v>
      </c>
      <c r="AL28">
        <v>16.7</v>
      </c>
      <c r="AM28">
        <v>0.1</v>
      </c>
      <c r="AN28">
        <v>0.1</v>
      </c>
      <c r="AO28">
        <v>100</v>
      </c>
      <c r="AP28">
        <v>0.1</v>
      </c>
      <c r="AQ28">
        <v>0.2</v>
      </c>
      <c r="AR28">
        <v>0.3</v>
      </c>
      <c r="AS28">
        <v>0.6</v>
      </c>
      <c r="AT28">
        <v>0.4</v>
      </c>
      <c r="AU28">
        <v>0.4</v>
      </c>
      <c r="AV28">
        <v>0</v>
      </c>
      <c r="AW28">
        <v>0.3</v>
      </c>
      <c r="AX28" s="1"/>
      <c r="BA28" s="72" t="s">
        <v>50</v>
      </c>
      <c r="BB28" s="9">
        <v>55</v>
      </c>
      <c r="BC28" t="s">
        <v>31</v>
      </c>
      <c r="BD28">
        <v>18</v>
      </c>
      <c r="BE28">
        <v>4.5999999999999996</v>
      </c>
      <c r="BF28">
        <f t="shared" si="5"/>
        <v>8.6956521739130446E-2</v>
      </c>
      <c r="BG28">
        <f t="shared" si="5"/>
        <v>2.1739130434782612E-2</v>
      </c>
      <c r="BH28">
        <f t="shared" si="5"/>
        <v>0.13043478260869565</v>
      </c>
      <c r="BI28">
        <f t="shared" si="6"/>
        <v>23.1</v>
      </c>
      <c r="BJ28">
        <f t="shared" si="5"/>
        <v>2.1739130434782612E-2</v>
      </c>
      <c r="BK28">
        <f t="shared" si="5"/>
        <v>6.5217391304347824E-2</v>
      </c>
      <c r="BL28">
        <f t="shared" si="7"/>
        <v>28.6</v>
      </c>
      <c r="BM28">
        <f t="shared" si="5"/>
        <v>0</v>
      </c>
      <c r="BN28">
        <f t="shared" si="5"/>
        <v>6.5217391304347824E-2</v>
      </c>
      <c r="BO28">
        <f t="shared" si="8"/>
        <v>16.7</v>
      </c>
      <c r="BP28">
        <f t="shared" si="5"/>
        <v>2.1739130434782612E-2</v>
      </c>
      <c r="BQ28">
        <f t="shared" si="5"/>
        <v>2.1739130434782612E-2</v>
      </c>
      <c r="BR28">
        <f t="shared" si="9"/>
        <v>100</v>
      </c>
      <c r="BS28">
        <f t="shared" si="5"/>
        <v>2.1739130434782612E-2</v>
      </c>
      <c r="BT28">
        <f t="shared" si="5"/>
        <v>4.3478260869565223E-2</v>
      </c>
      <c r="BU28">
        <f t="shared" si="5"/>
        <v>6.5217391304347824E-2</v>
      </c>
      <c r="BV28">
        <f t="shared" si="5"/>
        <v>0.13043478260869565</v>
      </c>
      <c r="BW28">
        <f t="shared" si="5"/>
        <v>8.6956521739130446E-2</v>
      </c>
      <c r="BX28">
        <f t="shared" si="5"/>
        <v>8.6956521739130446E-2</v>
      </c>
      <c r="BY28">
        <f t="shared" si="13"/>
        <v>0</v>
      </c>
      <c r="BZ28">
        <f t="shared" si="10"/>
        <v>6.5217391304347824E-2</v>
      </c>
      <c r="CE28" s="72" t="str">
        <f t="shared" si="11"/>
        <v>Danielle Rauch</v>
      </c>
      <c r="CF28" s="9">
        <v>55</v>
      </c>
      <c r="CG28" t="s">
        <v>31</v>
      </c>
      <c r="CH28">
        <v>22</v>
      </c>
      <c r="CI28">
        <v>4.4000000000000004</v>
      </c>
      <c r="CJ28">
        <v>11.3</v>
      </c>
      <c r="CK28">
        <v>0.65</v>
      </c>
      <c r="CL28">
        <v>26.9</v>
      </c>
      <c r="CM28">
        <v>43</v>
      </c>
      <c r="CN28">
        <v>11.9</v>
      </c>
      <c r="CO28">
        <v>3.5</v>
      </c>
      <c r="CP28">
        <v>4.5999999999999996</v>
      </c>
      <c r="CQ28">
        <v>4.0999999999999996</v>
      </c>
      <c r="CR28">
        <v>22.8</v>
      </c>
      <c r="CS28">
        <v>39.200000000000003</v>
      </c>
      <c r="CT28">
        <v>1.56</v>
      </c>
      <c r="CU28">
        <v>5.3</v>
      </c>
      <c r="CV28">
        <v>1.1000000000000001</v>
      </c>
      <c r="CW28">
        <v>3.5</v>
      </c>
      <c r="CX28" s="213"/>
      <c r="CY28" s="213"/>
      <c r="CZ28" s="213"/>
      <c r="DA28" s="213"/>
      <c r="DB28" s="213"/>
      <c r="DC28" s="235"/>
      <c r="DD28" s="235"/>
      <c r="DE28" s="235"/>
      <c r="DF28" s="235"/>
      <c r="DG28" s="235"/>
    </row>
    <row r="29" spans="2:136" x14ac:dyDescent="0.2">
      <c r="B29" s="41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  <c r="O29" s="42"/>
      <c r="P29" s="42"/>
      <c r="Q29" s="42"/>
      <c r="R29" s="42"/>
      <c r="S29" s="42"/>
      <c r="T29" s="42"/>
      <c r="X29" s="72" t="s">
        <v>51</v>
      </c>
      <c r="Y29" s="55">
        <v>56</v>
      </c>
      <c r="Z29" t="s">
        <v>31</v>
      </c>
      <c r="AA29">
        <v>18</v>
      </c>
      <c r="AB29">
        <v>4.5999999999999996</v>
      </c>
      <c r="AC29">
        <v>0.5</v>
      </c>
      <c r="AD29">
        <v>0.2</v>
      </c>
      <c r="AE29">
        <v>0.9</v>
      </c>
      <c r="AF29">
        <v>23.1</v>
      </c>
      <c r="AG29">
        <v>0.1</v>
      </c>
      <c r="AH29">
        <v>0.7</v>
      </c>
      <c r="AI29">
        <v>20</v>
      </c>
      <c r="AJ29">
        <v>0.1</v>
      </c>
      <c r="AK29">
        <v>0.2</v>
      </c>
      <c r="AL29">
        <v>33.299999999999997</v>
      </c>
      <c r="AM29">
        <v>0</v>
      </c>
      <c r="AN29">
        <v>0.1</v>
      </c>
      <c r="AO29">
        <v>0</v>
      </c>
      <c r="AP29">
        <v>0.1</v>
      </c>
      <c r="AQ29">
        <v>0.7</v>
      </c>
      <c r="AR29">
        <v>0.8</v>
      </c>
      <c r="AS29">
        <v>0.2</v>
      </c>
      <c r="AT29">
        <v>0.4</v>
      </c>
      <c r="AU29">
        <v>0.1</v>
      </c>
      <c r="AV29">
        <v>0</v>
      </c>
      <c r="AW29">
        <v>0.6</v>
      </c>
      <c r="AX29" s="1"/>
      <c r="BA29" s="72" t="s">
        <v>51</v>
      </c>
      <c r="BB29" s="55">
        <v>56</v>
      </c>
      <c r="BC29" t="s">
        <v>31</v>
      </c>
      <c r="BD29">
        <v>18</v>
      </c>
      <c r="BE29">
        <v>4.5999999999999996</v>
      </c>
      <c r="BF29">
        <f t="shared" si="5"/>
        <v>0.10869565217391305</v>
      </c>
      <c r="BG29">
        <f t="shared" si="5"/>
        <v>4.3478260869565223E-2</v>
      </c>
      <c r="BH29">
        <f t="shared" si="5"/>
        <v>0.19565217391304349</v>
      </c>
      <c r="BI29">
        <f t="shared" si="6"/>
        <v>23.1</v>
      </c>
      <c r="BJ29">
        <f t="shared" si="5"/>
        <v>2.1739130434782612E-2</v>
      </c>
      <c r="BK29">
        <f t="shared" si="5"/>
        <v>0.15217391304347827</v>
      </c>
      <c r="BL29">
        <f t="shared" si="7"/>
        <v>20</v>
      </c>
      <c r="BM29">
        <f t="shared" si="5"/>
        <v>2.1739130434782612E-2</v>
      </c>
      <c r="BN29">
        <f t="shared" si="5"/>
        <v>4.3478260869565223E-2</v>
      </c>
      <c r="BO29">
        <f t="shared" si="8"/>
        <v>33.299999999999997</v>
      </c>
      <c r="BP29">
        <f t="shared" si="5"/>
        <v>0</v>
      </c>
      <c r="BQ29">
        <f t="shared" si="5"/>
        <v>2.1739130434782612E-2</v>
      </c>
      <c r="BR29">
        <f t="shared" si="9"/>
        <v>0</v>
      </c>
      <c r="BS29">
        <f t="shared" si="5"/>
        <v>2.1739130434782612E-2</v>
      </c>
      <c r="BT29">
        <f t="shared" si="5"/>
        <v>0.15217391304347827</v>
      </c>
      <c r="BU29">
        <f t="shared" si="5"/>
        <v>0.17391304347826089</v>
      </c>
      <c r="BV29">
        <f t="shared" si="5"/>
        <v>4.3478260869565223E-2</v>
      </c>
      <c r="BW29">
        <f t="shared" si="5"/>
        <v>8.6956521739130446E-2</v>
      </c>
      <c r="BX29">
        <f t="shared" si="5"/>
        <v>2.1739130434782612E-2</v>
      </c>
      <c r="BY29">
        <f t="shared" si="13"/>
        <v>0</v>
      </c>
      <c r="BZ29">
        <f t="shared" si="10"/>
        <v>0.13043478260869565</v>
      </c>
      <c r="CE29" s="72" t="str">
        <f t="shared" si="11"/>
        <v>Taylor Rooks</v>
      </c>
      <c r="CF29" s="55">
        <v>56</v>
      </c>
      <c r="CG29" t="s">
        <v>31</v>
      </c>
      <c r="CH29">
        <v>14</v>
      </c>
      <c r="CI29">
        <v>4.2</v>
      </c>
      <c r="CJ29">
        <v>15.2</v>
      </c>
      <c r="CK29">
        <v>0.5</v>
      </c>
      <c r="CL29">
        <v>26.9</v>
      </c>
      <c r="CM29">
        <v>21.5</v>
      </c>
      <c r="CN29">
        <v>8.6999999999999993</v>
      </c>
      <c r="CO29">
        <v>1.9</v>
      </c>
      <c r="CP29">
        <v>18.7</v>
      </c>
      <c r="CQ29">
        <v>10.4</v>
      </c>
      <c r="CR29">
        <v>8.1999999999999993</v>
      </c>
      <c r="CS29">
        <v>26.4</v>
      </c>
      <c r="CT29">
        <v>0.6</v>
      </c>
      <c r="CU29">
        <v>1</v>
      </c>
      <c r="CV29">
        <v>0</v>
      </c>
      <c r="CW29">
        <v>7.7</v>
      </c>
      <c r="CX29" s="213"/>
      <c r="CY29" s="213"/>
      <c r="CZ29" s="213"/>
      <c r="DA29" s="213"/>
      <c r="DB29" s="213"/>
      <c r="DC29" s="235"/>
      <c r="DD29" s="235"/>
      <c r="DE29" s="235"/>
      <c r="DF29" s="235"/>
      <c r="DG29" s="235"/>
    </row>
    <row r="30" spans="2:136" x14ac:dyDescent="0.2">
      <c r="B30" s="2"/>
      <c r="C30" s="2"/>
      <c r="D30" s="2"/>
      <c r="E30" s="2"/>
      <c r="F30" s="2"/>
      <c r="G30" s="2"/>
      <c r="H30" s="2"/>
      <c r="I30" s="3"/>
      <c r="J30" s="3" t="s">
        <v>52</v>
      </c>
      <c r="K30" s="2"/>
      <c r="L30" s="2"/>
      <c r="M30" s="2"/>
      <c r="N30" s="2"/>
      <c r="O30" s="2"/>
      <c r="P30" s="2"/>
      <c r="Q30" s="2"/>
      <c r="R30" s="2"/>
      <c r="S30" s="2"/>
      <c r="T30" s="2"/>
      <c r="X30" s="96" t="s">
        <v>53</v>
      </c>
      <c r="Y30" s="56">
        <v>67</v>
      </c>
      <c r="Z30" s="56" t="s">
        <v>40</v>
      </c>
      <c r="AA30" s="56">
        <v>18</v>
      </c>
      <c r="AB30" s="56">
        <v>4.5999999999999996</v>
      </c>
      <c r="AC30" s="56">
        <v>0.7</v>
      </c>
      <c r="AD30" s="56">
        <v>0.2</v>
      </c>
      <c r="AE30" s="56">
        <v>1</v>
      </c>
      <c r="AF30" s="56">
        <v>22.2</v>
      </c>
      <c r="AG30" s="56">
        <v>0.2</v>
      </c>
      <c r="AH30" s="56">
        <v>1</v>
      </c>
      <c r="AI30" s="56">
        <v>22.2</v>
      </c>
      <c r="AJ30" s="56">
        <v>0</v>
      </c>
      <c r="AK30" s="56">
        <v>0</v>
      </c>
      <c r="AL30" s="56">
        <v>0</v>
      </c>
      <c r="AM30" s="56">
        <v>0.2</v>
      </c>
      <c r="AN30" s="56">
        <v>0.7</v>
      </c>
      <c r="AO30" s="56">
        <v>33.299999999999997</v>
      </c>
      <c r="AP30" s="56">
        <v>0.2</v>
      </c>
      <c r="AQ30" s="56">
        <v>0.4</v>
      </c>
      <c r="AR30" s="56">
        <v>0.7</v>
      </c>
      <c r="AS30" s="56">
        <v>0</v>
      </c>
      <c r="AT30" s="56">
        <v>0.1</v>
      </c>
      <c r="AU30" s="56">
        <v>0.2</v>
      </c>
      <c r="AV30" s="56">
        <v>0</v>
      </c>
      <c r="AW30" s="56">
        <v>0.2</v>
      </c>
      <c r="BA30" s="96" t="s">
        <v>53</v>
      </c>
      <c r="BB30" s="56">
        <v>67</v>
      </c>
      <c r="BC30" s="56" t="s">
        <v>40</v>
      </c>
      <c r="BD30" s="56">
        <v>18</v>
      </c>
      <c r="BE30" s="56">
        <v>4.5999999999999996</v>
      </c>
      <c r="BF30">
        <f t="shared" si="5"/>
        <v>0.15217391304347827</v>
      </c>
      <c r="BG30">
        <f t="shared" si="5"/>
        <v>4.3478260869565223E-2</v>
      </c>
      <c r="BH30">
        <f t="shared" si="5"/>
        <v>0.21739130434782611</v>
      </c>
      <c r="BI30">
        <f t="shared" si="6"/>
        <v>22.2</v>
      </c>
      <c r="BJ30">
        <f t="shared" si="5"/>
        <v>4.3478260869565223E-2</v>
      </c>
      <c r="BK30">
        <f t="shared" si="5"/>
        <v>0.21739130434782611</v>
      </c>
      <c r="BL30">
        <f t="shared" si="7"/>
        <v>22.2</v>
      </c>
      <c r="BM30">
        <f t="shared" si="5"/>
        <v>0</v>
      </c>
      <c r="BN30">
        <f t="shared" si="5"/>
        <v>0</v>
      </c>
      <c r="BO30">
        <f t="shared" si="8"/>
        <v>0</v>
      </c>
      <c r="BP30">
        <f t="shared" si="5"/>
        <v>4.3478260869565223E-2</v>
      </c>
      <c r="BQ30">
        <f t="shared" si="5"/>
        <v>0.15217391304347827</v>
      </c>
      <c r="BR30">
        <f t="shared" si="9"/>
        <v>33.299999999999997</v>
      </c>
      <c r="BS30">
        <f t="shared" si="5"/>
        <v>4.3478260869565223E-2</v>
      </c>
      <c r="BT30">
        <f t="shared" si="5"/>
        <v>8.6956521739130446E-2</v>
      </c>
      <c r="BU30">
        <f t="shared" si="5"/>
        <v>0.15217391304347827</v>
      </c>
      <c r="BV30">
        <f t="shared" si="5"/>
        <v>0</v>
      </c>
      <c r="BW30">
        <f t="shared" si="5"/>
        <v>2.1739130434782612E-2</v>
      </c>
      <c r="BX30">
        <f t="shared" si="5"/>
        <v>4.3478260869565223E-2</v>
      </c>
      <c r="BY30">
        <f t="shared" si="13"/>
        <v>0</v>
      </c>
      <c r="BZ30">
        <f t="shared" si="10"/>
        <v>4.3478260869565223E-2</v>
      </c>
      <c r="CE30" s="72" t="str">
        <f t="shared" si="11"/>
        <v>Samantha Trammel</v>
      </c>
      <c r="CF30" s="56">
        <v>67</v>
      </c>
      <c r="CG30" s="56" t="s">
        <v>40</v>
      </c>
      <c r="CH30" s="56">
        <v>9</v>
      </c>
      <c r="CI30" s="56">
        <v>2.6</v>
      </c>
      <c r="CJ30">
        <v>26.4</v>
      </c>
      <c r="CK30">
        <v>0.51</v>
      </c>
      <c r="CL30">
        <v>22.2</v>
      </c>
      <c r="CM30">
        <v>0</v>
      </c>
      <c r="CN30">
        <v>24.1</v>
      </c>
      <c r="CO30">
        <v>9.9</v>
      </c>
      <c r="CP30">
        <v>19.2</v>
      </c>
      <c r="CQ30">
        <v>14.6</v>
      </c>
      <c r="CR30">
        <v>0</v>
      </c>
      <c r="CS30">
        <v>7.8</v>
      </c>
      <c r="CT30">
        <v>0</v>
      </c>
      <c r="CU30">
        <v>4.9000000000000004</v>
      </c>
      <c r="CV30">
        <v>0</v>
      </c>
      <c r="CW30">
        <v>4.9000000000000004</v>
      </c>
      <c r="CX30" s="213"/>
      <c r="CY30" s="213"/>
      <c r="CZ30" s="213"/>
      <c r="DA30" s="213"/>
      <c r="DB30" s="213"/>
      <c r="DC30" s="235"/>
      <c r="DD30" s="235"/>
      <c r="DE30" s="235"/>
      <c r="DF30" s="235"/>
      <c r="DG30" s="235"/>
    </row>
    <row r="31" spans="2:136" x14ac:dyDescent="0.2">
      <c r="B31" s="10"/>
      <c r="C31" s="11" t="s">
        <v>9</v>
      </c>
      <c r="D31" s="11" t="s">
        <v>10</v>
      </c>
      <c r="E31" s="11" t="s">
        <v>11</v>
      </c>
      <c r="F31" s="11" t="s">
        <v>12</v>
      </c>
      <c r="G31" s="11" t="s">
        <v>16</v>
      </c>
      <c r="H31" s="11" t="s">
        <v>17</v>
      </c>
      <c r="I31" s="11" t="s">
        <v>18</v>
      </c>
      <c r="J31" s="11" t="s">
        <v>19</v>
      </c>
      <c r="K31" s="11" t="s">
        <v>20</v>
      </c>
      <c r="L31" s="11" t="s">
        <v>21</v>
      </c>
      <c r="M31" s="11" t="s">
        <v>22</v>
      </c>
      <c r="N31" s="11" t="s">
        <v>23</v>
      </c>
      <c r="O31" s="11" t="s">
        <v>24</v>
      </c>
      <c r="P31" s="11" t="s">
        <v>25</v>
      </c>
      <c r="Q31" s="11" t="s">
        <v>26</v>
      </c>
      <c r="R31" s="11" t="s">
        <v>27</v>
      </c>
      <c r="S31" s="11" t="s">
        <v>28</v>
      </c>
      <c r="T31" s="11" t="s">
        <v>29</v>
      </c>
      <c r="X31" s="2"/>
      <c r="Y31" s="2"/>
      <c r="Z31" s="2"/>
      <c r="AA31" s="2"/>
      <c r="AB31" s="2"/>
      <c r="AC31" s="225">
        <f>SUM(AC17:AC30)</f>
        <v>75.2</v>
      </c>
      <c r="AD31" s="225">
        <f>SUM(AD17:AD30)</f>
        <v>28.500000000000004</v>
      </c>
      <c r="AE31" s="225">
        <f>SUM(AE17:AE30)</f>
        <v>64.7</v>
      </c>
      <c r="AF31" s="226">
        <f>AD31/AE31</f>
        <v>0.44049459041731071</v>
      </c>
      <c r="AG31" s="225">
        <f>SUM(AG17:AG30)</f>
        <v>23.700000000000006</v>
      </c>
      <c r="AH31" s="225">
        <f>SUM(AH17:AH30)</f>
        <v>49.6</v>
      </c>
      <c r="AI31" s="226">
        <f>AG31/AH31</f>
        <v>0.47782258064516142</v>
      </c>
      <c r="AJ31" s="225">
        <f>SUM(AJ17:AJ30)</f>
        <v>4.6999999999999993</v>
      </c>
      <c r="AK31" s="225">
        <f>SUM(AK17:AK30)</f>
        <v>15</v>
      </c>
      <c r="AL31" s="226">
        <f>AJ31/AK31</f>
        <v>0.3133333333333333</v>
      </c>
      <c r="AM31" s="225">
        <f>SUM(AM17:AM30)</f>
        <v>13.499999999999998</v>
      </c>
      <c r="AN31" s="225">
        <f>SUM(AN17:AN30)</f>
        <v>19.600000000000005</v>
      </c>
      <c r="AO31" s="226">
        <f>AM31/AN31</f>
        <v>0.68877551020408134</v>
      </c>
      <c r="AP31" s="225">
        <f t="shared" ref="AP31:AW31" si="14">SUM(AP17:AP30)</f>
        <v>12.299999999999999</v>
      </c>
      <c r="AQ31" s="225">
        <f t="shared" si="14"/>
        <v>26.099999999999994</v>
      </c>
      <c r="AR31" s="225">
        <f t="shared" si="14"/>
        <v>38.5</v>
      </c>
      <c r="AS31" s="225">
        <f t="shared" si="14"/>
        <v>16.8</v>
      </c>
      <c r="AT31" s="225">
        <f t="shared" si="14"/>
        <v>17.499999999999996</v>
      </c>
      <c r="AU31" s="225">
        <f t="shared" si="14"/>
        <v>7.9999999999999991</v>
      </c>
      <c r="AV31" s="225">
        <f t="shared" si="14"/>
        <v>3.5</v>
      </c>
      <c r="AW31" s="225">
        <f t="shared" si="14"/>
        <v>18.399999999999999</v>
      </c>
      <c r="BA31" s="2"/>
      <c r="BB31" s="2"/>
      <c r="BC31" s="2"/>
      <c r="BD31" s="2"/>
      <c r="BE31" s="2"/>
      <c r="BF31" s="222">
        <f>SUMPRODUCT($BE$17:$BE$30,BF17:BF30)</f>
        <v>75.2</v>
      </c>
      <c r="BG31" s="222">
        <f t="shared" ref="BG31:BZ31" si="15">SUMPRODUCT($BE$17:$BE$30,BG17:BG30)</f>
        <v>28.500000000000004</v>
      </c>
      <c r="BH31" s="222">
        <f t="shared" si="15"/>
        <v>64.7</v>
      </c>
      <c r="BI31" s="227">
        <f>BG31/BH31</f>
        <v>0.44049459041731071</v>
      </c>
      <c r="BJ31" s="222">
        <f t="shared" si="15"/>
        <v>23.700000000000006</v>
      </c>
      <c r="BK31" s="222">
        <f t="shared" si="15"/>
        <v>49.6</v>
      </c>
      <c r="BL31" s="227">
        <f>BJ31/BK31</f>
        <v>0.47782258064516142</v>
      </c>
      <c r="BM31" s="222">
        <f t="shared" si="15"/>
        <v>4.6999999999999993</v>
      </c>
      <c r="BN31" s="222">
        <f t="shared" si="15"/>
        <v>15</v>
      </c>
      <c r="BO31" s="227">
        <f>BM31/BN31</f>
        <v>0.3133333333333333</v>
      </c>
      <c r="BP31" s="222">
        <f t="shared" si="15"/>
        <v>13.499999999999998</v>
      </c>
      <c r="BQ31" s="222">
        <f t="shared" si="15"/>
        <v>19.600000000000005</v>
      </c>
      <c r="BR31" s="227">
        <f>BP31/BQ31</f>
        <v>0.68877551020408134</v>
      </c>
      <c r="BS31" s="222">
        <f t="shared" si="15"/>
        <v>12.299999999999999</v>
      </c>
      <c r="BT31" s="222">
        <f t="shared" si="15"/>
        <v>26.099999999999994</v>
      </c>
      <c r="BU31" s="222">
        <f t="shared" si="15"/>
        <v>38.5</v>
      </c>
      <c r="BV31" s="222">
        <f t="shared" si="15"/>
        <v>16.8</v>
      </c>
      <c r="BW31" s="222">
        <f t="shared" si="15"/>
        <v>17.499999999999996</v>
      </c>
      <c r="BX31" s="222">
        <f t="shared" si="15"/>
        <v>7.9999999999999991</v>
      </c>
      <c r="BY31" s="222">
        <f t="shared" si="15"/>
        <v>3.5</v>
      </c>
      <c r="BZ31" s="222">
        <f t="shared" si="15"/>
        <v>18.399999999999999</v>
      </c>
      <c r="CE31" s="2"/>
      <c r="CF31" s="2"/>
      <c r="CG31" s="2"/>
      <c r="CH31" s="2"/>
      <c r="CI31" s="2"/>
      <c r="CJ31" s="222">
        <f>SUMPRODUCT(CJ17:CJ30,CI17:CI30)/SUM(CI17:CI30)</f>
        <v>20.109800278680918</v>
      </c>
      <c r="CK31" s="222">
        <f t="shared" ref="CK31:CW31" si="16">SUMPRODUCT(CK17:CK30,CJ17:CJ30)/SUM(CJ17:CJ30)</f>
        <v>0.89611091234347051</v>
      </c>
      <c r="CL31" s="222">
        <f t="shared" si="16"/>
        <v>44.425385239253849</v>
      </c>
      <c r="CM31" s="222">
        <f t="shared" si="16"/>
        <v>21.025202272336028</v>
      </c>
      <c r="CN31" s="222">
        <f t="shared" si="16"/>
        <v>16.046090938828915</v>
      </c>
      <c r="CO31" s="222">
        <f t="shared" si="16"/>
        <v>8.1780157342657347</v>
      </c>
      <c r="CP31" s="222">
        <f t="shared" si="16"/>
        <v>15.014368932038833</v>
      </c>
      <c r="CQ31" s="222">
        <f t="shared" si="16"/>
        <v>11.671161048689141</v>
      </c>
      <c r="CR31" s="222">
        <f t="shared" si="16"/>
        <v>12.396565934065936</v>
      </c>
      <c r="CS31" s="222">
        <f t="shared" si="16"/>
        <v>23.210068892421834</v>
      </c>
      <c r="CT31" s="222">
        <f t="shared" si="16"/>
        <v>0.97156978767838498</v>
      </c>
      <c r="CU31" s="222">
        <f t="shared" si="16"/>
        <v>2.2270755422587882</v>
      </c>
      <c r="CV31" s="222">
        <f t="shared" si="16"/>
        <v>1.5130030959752325</v>
      </c>
      <c r="CW31" s="222">
        <f t="shared" si="16"/>
        <v>5.3747211895910771</v>
      </c>
      <c r="CX31" s="42"/>
      <c r="CY31" s="42"/>
      <c r="CZ31" s="42"/>
      <c r="DA31" s="42"/>
      <c r="DB31" s="42"/>
      <c r="DC31" s="235"/>
      <c r="DD31" s="235"/>
      <c r="DE31" s="235"/>
      <c r="DF31" s="235"/>
      <c r="DG31" s="235"/>
    </row>
    <row r="32" spans="2:136" x14ac:dyDescent="0.2">
      <c r="B32" s="12" t="s">
        <v>35</v>
      </c>
      <c r="C32" s="58">
        <v>21</v>
      </c>
      <c r="D32" s="59">
        <v>7</v>
      </c>
      <c r="E32" s="18">
        <v>17</v>
      </c>
      <c r="F32" s="60">
        <v>0.41199999999999998</v>
      </c>
      <c r="G32" s="14">
        <v>1</v>
      </c>
      <c r="H32" s="15">
        <v>2</v>
      </c>
      <c r="I32" s="14">
        <v>0.5</v>
      </c>
      <c r="J32" s="15">
        <v>4</v>
      </c>
      <c r="K32" s="15">
        <v>6</v>
      </c>
      <c r="L32" s="15">
        <v>0.66700000000000004</v>
      </c>
      <c r="M32" s="15">
        <v>4</v>
      </c>
      <c r="N32" s="15">
        <v>8</v>
      </c>
      <c r="O32" s="15">
        <v>12</v>
      </c>
      <c r="P32" s="15">
        <v>2</v>
      </c>
      <c r="Q32" s="17">
        <v>4</v>
      </c>
      <c r="R32" s="14">
        <v>2</v>
      </c>
      <c r="S32" s="15">
        <v>2</v>
      </c>
      <c r="T32" s="61">
        <v>6</v>
      </c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  <c r="AL32" s="2"/>
      <c r="AM32" s="2"/>
      <c r="AN32" s="2"/>
      <c r="BA32" s="2"/>
      <c r="BB32" s="2"/>
      <c r="BC32" s="2"/>
      <c r="BD32" s="2"/>
      <c r="BE32" s="2"/>
      <c r="BF32" s="2"/>
      <c r="BG32" s="2"/>
      <c r="BH32" s="2"/>
      <c r="BI32" s="2"/>
      <c r="BJ32" s="2"/>
      <c r="BK32" s="2"/>
      <c r="BL32" s="2"/>
      <c r="BM32" s="2"/>
      <c r="BN32" s="2"/>
      <c r="BO32" s="2"/>
      <c r="BP32" s="2"/>
      <c r="BQ32" s="2"/>
      <c r="CE32" s="2"/>
      <c r="CF32" s="2"/>
      <c r="CG32" s="2"/>
      <c r="CH32" s="2"/>
      <c r="CI32" s="2"/>
      <c r="CJ32" s="2"/>
      <c r="CK32" s="2"/>
      <c r="CL32" s="2"/>
      <c r="CM32" s="2"/>
      <c r="CN32" s="2"/>
      <c r="CO32" s="2"/>
      <c r="CP32" s="2"/>
      <c r="CQ32" s="2"/>
      <c r="CR32" s="2"/>
      <c r="CS32" s="2"/>
      <c r="CT32" s="2"/>
      <c r="CU32" s="2"/>
      <c r="DC32" s="235"/>
      <c r="DD32" s="235"/>
      <c r="DE32" s="235"/>
      <c r="DF32" s="235"/>
      <c r="DG32" s="235"/>
    </row>
    <row r="33" spans="2:111" x14ac:dyDescent="0.2">
      <c r="B33" s="24" t="s">
        <v>54</v>
      </c>
      <c r="C33" s="62">
        <v>20</v>
      </c>
      <c r="D33" s="63">
        <v>8</v>
      </c>
      <c r="E33" s="64">
        <v>17</v>
      </c>
      <c r="F33" s="65">
        <v>0.47099999999999997</v>
      </c>
      <c r="G33" s="35">
        <v>1</v>
      </c>
      <c r="H33" s="66">
        <v>3</v>
      </c>
      <c r="I33" s="35">
        <v>0.33300000000000002</v>
      </c>
      <c r="J33" s="35">
        <v>3</v>
      </c>
      <c r="K33" s="35">
        <v>5</v>
      </c>
      <c r="L33" s="35">
        <v>0.6</v>
      </c>
      <c r="M33" s="35">
        <v>5</v>
      </c>
      <c r="N33" s="67">
        <v>8</v>
      </c>
      <c r="O33" s="68">
        <v>14</v>
      </c>
      <c r="P33" s="69">
        <v>3</v>
      </c>
      <c r="Q33" s="35">
        <v>4</v>
      </c>
      <c r="R33" s="39">
        <v>1</v>
      </c>
      <c r="S33" s="39">
        <v>1</v>
      </c>
      <c r="T33" s="70">
        <v>8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BA33" s="2"/>
      <c r="BB33" s="2"/>
      <c r="BC33" s="2"/>
      <c r="BD33" s="2"/>
      <c r="BE33" s="2"/>
      <c r="BF33" s="2"/>
      <c r="BG33" s="2"/>
      <c r="BH33" s="2"/>
      <c r="BI33" s="2"/>
      <c r="BJ33" s="2"/>
      <c r="BK33" s="2"/>
      <c r="BL33" s="2"/>
      <c r="BM33" s="2"/>
      <c r="BN33" s="2"/>
      <c r="BO33" s="2"/>
      <c r="BP33" s="2"/>
      <c r="BQ33" s="2"/>
      <c r="CE33" s="2"/>
      <c r="CF33" s="2"/>
      <c r="CG33" s="2"/>
      <c r="CH33" s="2"/>
      <c r="CI33" s="2"/>
      <c r="CJ33" s="2"/>
      <c r="CK33" s="2"/>
      <c r="CL33" s="2"/>
      <c r="CM33" s="2"/>
      <c r="CN33" s="2"/>
      <c r="CO33" s="2"/>
      <c r="CP33" s="2"/>
      <c r="CQ33" s="2"/>
      <c r="CR33" s="2"/>
      <c r="CS33" s="2"/>
      <c r="CT33" s="2"/>
      <c r="CU33" s="2"/>
      <c r="DC33" s="235"/>
      <c r="DD33" s="235"/>
      <c r="DE33" s="235"/>
      <c r="DF33" s="235"/>
      <c r="DG33" s="235"/>
    </row>
    <row r="34" spans="2:111" x14ac:dyDescent="0.2">
      <c r="B34" s="41"/>
      <c r="C34" s="42"/>
      <c r="D34" s="42"/>
      <c r="E34" s="42"/>
      <c r="F34" s="42"/>
      <c r="G34" s="42"/>
      <c r="H34" s="42"/>
      <c r="I34" s="42"/>
      <c r="J34" s="42"/>
      <c r="K34" s="42"/>
      <c r="L34" s="42"/>
      <c r="M34" s="42"/>
      <c r="N34" s="42"/>
      <c r="O34" s="42"/>
      <c r="P34" s="42"/>
      <c r="Q34" s="42"/>
      <c r="R34" s="42"/>
      <c r="S34" s="42"/>
      <c r="T34" s="42"/>
      <c r="X34" s="2"/>
      <c r="Y34" s="2"/>
      <c r="Z34" s="2"/>
      <c r="AA34" s="2"/>
      <c r="AB34" s="2"/>
      <c r="AC34" s="2"/>
      <c r="AD34" s="2"/>
      <c r="AE34" s="3"/>
      <c r="AF34" s="3"/>
      <c r="AG34" s="3"/>
      <c r="AH34" s="2"/>
      <c r="AI34" s="2"/>
      <c r="AJ34" s="3" t="s">
        <v>55</v>
      </c>
      <c r="AK34" s="2"/>
      <c r="AL34" s="2"/>
      <c r="AM34" s="2"/>
      <c r="AN34" s="2"/>
      <c r="BA34" s="2"/>
      <c r="BB34" s="2"/>
      <c r="BC34" s="2"/>
      <c r="BD34" s="2"/>
      <c r="BE34" s="2"/>
      <c r="BF34" s="2"/>
      <c r="BG34" s="2"/>
      <c r="BH34" s="3"/>
      <c r="BI34" s="3"/>
      <c r="BJ34" s="3"/>
      <c r="BK34" s="2"/>
      <c r="BL34" s="2"/>
      <c r="BM34" s="3" t="s">
        <v>55</v>
      </c>
      <c r="BN34" s="2"/>
      <c r="BO34" s="2"/>
      <c r="BP34" s="2"/>
      <c r="BQ34" s="2"/>
      <c r="CE34" s="2"/>
      <c r="CF34" s="2"/>
      <c r="CG34" s="2"/>
      <c r="CH34" s="2"/>
      <c r="CI34" s="2"/>
      <c r="CJ34" s="2"/>
      <c r="CK34" s="2"/>
      <c r="CL34" s="3"/>
      <c r="CM34" s="3"/>
      <c r="CN34" s="3"/>
      <c r="CO34" s="2"/>
      <c r="CP34" s="2"/>
      <c r="CQ34" s="3"/>
      <c r="CR34" s="2"/>
      <c r="CS34" s="2"/>
      <c r="CT34" s="2"/>
      <c r="CU34" s="2"/>
      <c r="DC34" s="235"/>
      <c r="DD34" s="235"/>
      <c r="DE34" s="235"/>
      <c r="DF34" s="235"/>
      <c r="DG34" s="235"/>
    </row>
    <row r="35" spans="2:111" x14ac:dyDescent="0.2">
      <c r="B35" s="41"/>
      <c r="C35" s="42"/>
      <c r="D35" s="42"/>
      <c r="E35" s="42"/>
      <c r="F35" s="42"/>
      <c r="G35" s="42"/>
      <c r="H35" s="42"/>
      <c r="I35" s="42"/>
      <c r="J35" s="42"/>
      <c r="K35" s="42"/>
      <c r="L35" s="42"/>
      <c r="M35" s="42"/>
      <c r="N35" s="42"/>
      <c r="O35" s="42"/>
      <c r="P35" s="42"/>
      <c r="Q35" s="42"/>
      <c r="R35" s="42"/>
      <c r="S35" s="42"/>
      <c r="T35" s="42"/>
      <c r="X35" s="71" t="s">
        <v>4</v>
      </c>
      <c r="Y35" s="5" t="s">
        <v>5</v>
      </c>
      <c r="Z35" s="6" t="s">
        <v>56</v>
      </c>
      <c r="AA35" s="6" t="s">
        <v>7</v>
      </c>
      <c r="AB35" s="6" t="s">
        <v>8</v>
      </c>
      <c r="AC35" s="6" t="s">
        <v>9</v>
      </c>
      <c r="AD35" s="6" t="s">
        <v>10</v>
      </c>
      <c r="AE35" s="6" t="s">
        <v>11</v>
      </c>
      <c r="AF35" s="7" t="s">
        <v>12</v>
      </c>
      <c r="AG35" s="6" t="s">
        <v>13</v>
      </c>
      <c r="AH35" s="6" t="s">
        <v>14</v>
      </c>
      <c r="AI35" s="7" t="s">
        <v>15</v>
      </c>
      <c r="AJ35" s="6" t="s">
        <v>16</v>
      </c>
      <c r="AK35" s="6" t="s">
        <v>17</v>
      </c>
      <c r="AL35" s="7" t="s">
        <v>18</v>
      </c>
      <c r="AM35" s="6" t="s">
        <v>19</v>
      </c>
      <c r="AN35" s="6" t="s">
        <v>20</v>
      </c>
      <c r="AO35" s="7" t="s">
        <v>21</v>
      </c>
      <c r="AP35" s="6" t="s">
        <v>22</v>
      </c>
      <c r="AQ35" s="6" t="s">
        <v>23</v>
      </c>
      <c r="AR35" s="6" t="s">
        <v>24</v>
      </c>
      <c r="AS35" s="6" t="s">
        <v>25</v>
      </c>
      <c r="AT35" s="6" t="s">
        <v>26</v>
      </c>
      <c r="AU35" s="6" t="s">
        <v>27</v>
      </c>
      <c r="AV35" s="6" t="s">
        <v>28</v>
      </c>
      <c r="AW35" s="6" t="s">
        <v>29</v>
      </c>
      <c r="BA35" s="71" t="s">
        <v>4</v>
      </c>
      <c r="BB35" s="5" t="s">
        <v>5</v>
      </c>
      <c r="BC35" s="6" t="s">
        <v>56</v>
      </c>
      <c r="BD35" s="6" t="s">
        <v>7</v>
      </c>
      <c r="BE35" s="6" t="s">
        <v>8</v>
      </c>
      <c r="BF35" s="6" t="s">
        <v>9</v>
      </c>
      <c r="BG35" s="6" t="s">
        <v>10</v>
      </c>
      <c r="BH35" s="6" t="s">
        <v>11</v>
      </c>
      <c r="BI35" s="7" t="s">
        <v>12</v>
      </c>
      <c r="BJ35" s="6" t="s">
        <v>13</v>
      </c>
      <c r="BK35" s="6" t="s">
        <v>14</v>
      </c>
      <c r="BL35" s="7" t="s">
        <v>15</v>
      </c>
      <c r="BM35" s="6" t="s">
        <v>16</v>
      </c>
      <c r="BN35" s="6" t="s">
        <v>17</v>
      </c>
      <c r="BO35" s="7" t="s">
        <v>18</v>
      </c>
      <c r="BP35" s="6" t="s">
        <v>19</v>
      </c>
      <c r="BQ35" s="6" t="s">
        <v>20</v>
      </c>
      <c r="BR35" s="7" t="s">
        <v>21</v>
      </c>
      <c r="BS35" s="6" t="s">
        <v>22</v>
      </c>
      <c r="BT35" s="6" t="s">
        <v>23</v>
      </c>
      <c r="BU35" s="6" t="s">
        <v>24</v>
      </c>
      <c r="BV35" s="6" t="s">
        <v>25</v>
      </c>
      <c r="BW35" s="6" t="s">
        <v>26</v>
      </c>
      <c r="BX35" s="6" t="s">
        <v>27</v>
      </c>
      <c r="BY35" s="6" t="s">
        <v>28</v>
      </c>
      <c r="BZ35" s="6" t="s">
        <v>29</v>
      </c>
      <c r="CE35" s="4" t="s">
        <v>4</v>
      </c>
      <c r="CF35" s="5" t="s">
        <v>5</v>
      </c>
      <c r="CG35" s="6" t="s">
        <v>6</v>
      </c>
      <c r="CH35" s="6" t="s">
        <v>7</v>
      </c>
      <c r="CI35" s="6" t="s">
        <v>8</v>
      </c>
      <c r="CJ35" s="220" t="s">
        <v>120</v>
      </c>
      <c r="CK35" s="193" t="s">
        <v>121</v>
      </c>
      <c r="CL35" s="193" t="s">
        <v>122</v>
      </c>
      <c r="CM35" s="193" t="s">
        <v>123</v>
      </c>
      <c r="CN35" s="193" t="s">
        <v>124</v>
      </c>
      <c r="CO35" s="193" t="s">
        <v>84</v>
      </c>
      <c r="CP35" s="193" t="s">
        <v>85</v>
      </c>
      <c r="CQ35" s="193" t="s">
        <v>125</v>
      </c>
      <c r="CR35" s="193" t="s">
        <v>86</v>
      </c>
      <c r="CS35" s="193" t="s">
        <v>126</v>
      </c>
      <c r="CT35" s="193" t="s">
        <v>127</v>
      </c>
      <c r="CU35" s="193" t="s">
        <v>128</v>
      </c>
      <c r="CV35" s="193" t="s">
        <v>87</v>
      </c>
      <c r="CW35" s="223" t="s">
        <v>129</v>
      </c>
      <c r="CX35" s="224"/>
      <c r="CY35" s="224"/>
      <c r="CZ35" s="224"/>
      <c r="DA35" s="224"/>
      <c r="DB35" s="224"/>
      <c r="DC35" s="235"/>
      <c r="DD35" s="235"/>
      <c r="DE35" s="235"/>
      <c r="DF35" s="235"/>
      <c r="DG35" s="235"/>
    </row>
    <row r="36" spans="2:111" x14ac:dyDescent="0.2">
      <c r="B36" s="2"/>
      <c r="C36" s="2"/>
      <c r="D36" s="2"/>
      <c r="E36" s="2"/>
      <c r="F36" s="2"/>
      <c r="G36" s="2"/>
      <c r="H36" s="2"/>
      <c r="I36" s="3"/>
      <c r="J36" s="3" t="s">
        <v>57</v>
      </c>
      <c r="K36" s="2"/>
      <c r="L36" s="2"/>
      <c r="M36" s="2"/>
      <c r="N36" s="2"/>
      <c r="O36" s="2"/>
      <c r="P36" s="2"/>
      <c r="Q36" s="2"/>
      <c r="R36" s="2"/>
      <c r="S36" s="2"/>
      <c r="T36" s="2"/>
      <c r="X36" s="72" t="s">
        <v>58</v>
      </c>
      <c r="Y36" s="9">
        <v>1</v>
      </c>
      <c r="Z36" t="s">
        <v>31</v>
      </c>
      <c r="AA36">
        <v>33</v>
      </c>
      <c r="AB36">
        <v>33.200000000000003</v>
      </c>
      <c r="AC36">
        <v>9.6</v>
      </c>
      <c r="AD36">
        <v>3.2</v>
      </c>
      <c r="AE36">
        <v>8.9</v>
      </c>
      <c r="AF36">
        <v>35.4</v>
      </c>
      <c r="AG36">
        <v>0.8</v>
      </c>
      <c r="AH36">
        <v>2.7</v>
      </c>
      <c r="AI36">
        <v>27.8</v>
      </c>
      <c r="AJ36">
        <v>2.4</v>
      </c>
      <c r="AK36">
        <v>6.2</v>
      </c>
      <c r="AL36">
        <v>38.700000000000003</v>
      </c>
      <c r="AM36">
        <v>0.9</v>
      </c>
      <c r="AN36">
        <v>1.1000000000000001</v>
      </c>
      <c r="AO36">
        <v>83.3</v>
      </c>
      <c r="AP36">
        <v>0.4</v>
      </c>
      <c r="AQ36">
        <v>2.5</v>
      </c>
      <c r="AR36">
        <v>2.9</v>
      </c>
      <c r="AS36">
        <v>3.9</v>
      </c>
      <c r="AT36">
        <v>2.1</v>
      </c>
      <c r="AU36">
        <v>1.9</v>
      </c>
      <c r="AV36">
        <v>0.2</v>
      </c>
      <c r="AW36">
        <v>1.3</v>
      </c>
      <c r="BA36" s="72" t="s">
        <v>58</v>
      </c>
      <c r="BB36" s="9">
        <v>1</v>
      </c>
      <c r="BC36" t="s">
        <v>31</v>
      </c>
      <c r="BD36">
        <v>33</v>
      </c>
      <c r="BE36">
        <v>33.200000000000003</v>
      </c>
      <c r="BF36">
        <f>AC36/$AB36</f>
        <v>0.28915662650602408</v>
      </c>
      <c r="BG36">
        <f>AD36/$AB36</f>
        <v>9.638554216867469E-2</v>
      </c>
      <c r="BH36">
        <f>AE36/$AB36</f>
        <v>0.26807228915662651</v>
      </c>
      <c r="BI36">
        <f>AF36</f>
        <v>35.4</v>
      </c>
      <c r="BJ36">
        <f>AG36/$AB36</f>
        <v>2.4096385542168672E-2</v>
      </c>
      <c r="BK36">
        <f>AH36/$AB36</f>
        <v>8.1325301204819275E-2</v>
      </c>
      <c r="BL36">
        <f>AI36</f>
        <v>27.8</v>
      </c>
      <c r="BM36">
        <f>AJ36/$AB36</f>
        <v>7.2289156626506021E-2</v>
      </c>
      <c r="BN36">
        <f>AK36/$AB36</f>
        <v>0.18674698795180722</v>
      </c>
      <c r="BO36">
        <f>AL36</f>
        <v>38.700000000000003</v>
      </c>
      <c r="BP36">
        <f>AM36/$AB36</f>
        <v>2.7108433734939756E-2</v>
      </c>
      <c r="BQ36">
        <f>AN36/$AB36</f>
        <v>3.313253012048193E-2</v>
      </c>
      <c r="BR36">
        <f>AO36</f>
        <v>83.3</v>
      </c>
      <c r="BS36">
        <f t="shared" ref="BS36:BZ36" si="17">AP36/$AB36</f>
        <v>1.2048192771084336E-2</v>
      </c>
      <c r="BT36">
        <f t="shared" si="17"/>
        <v>7.5301204819277101E-2</v>
      </c>
      <c r="BU36">
        <f t="shared" si="17"/>
        <v>8.7349397590361436E-2</v>
      </c>
      <c r="BV36">
        <f t="shared" si="17"/>
        <v>0.11746987951807228</v>
      </c>
      <c r="BW36">
        <f t="shared" si="17"/>
        <v>6.3253012048192767E-2</v>
      </c>
      <c r="BX36">
        <f t="shared" si="17"/>
        <v>5.7228915662650592E-2</v>
      </c>
      <c r="BY36">
        <f t="shared" si="17"/>
        <v>6.0240963855421681E-3</v>
      </c>
      <c r="BZ36">
        <f t="shared" si="17"/>
        <v>3.9156626506024098E-2</v>
      </c>
      <c r="CE36" s="72" t="str">
        <f>BA36</f>
        <v>Taryn McCutcheon</v>
      </c>
      <c r="CF36" s="9">
        <v>1</v>
      </c>
      <c r="CG36" t="s">
        <v>31</v>
      </c>
      <c r="CH36">
        <v>33</v>
      </c>
      <c r="CI36">
        <v>33.200000000000003</v>
      </c>
      <c r="CJ36">
        <v>16.3</v>
      </c>
      <c r="CK36">
        <v>1.02</v>
      </c>
      <c r="CL36">
        <v>48.8</v>
      </c>
      <c r="CM36">
        <v>65.599999999999994</v>
      </c>
      <c r="CN36">
        <v>16</v>
      </c>
      <c r="CO36">
        <v>1.4</v>
      </c>
      <c r="CP36">
        <v>8.1</v>
      </c>
      <c r="CQ36">
        <v>4.7</v>
      </c>
      <c r="CR36">
        <v>20.2</v>
      </c>
      <c r="CS36">
        <v>18.2</v>
      </c>
      <c r="CT36">
        <v>1.88</v>
      </c>
      <c r="CU36">
        <v>3.2</v>
      </c>
      <c r="CV36">
        <v>0.6</v>
      </c>
      <c r="CW36">
        <v>2.2000000000000002</v>
      </c>
      <c r="CX36" s="213"/>
      <c r="CY36" s="213"/>
      <c r="CZ36" s="213"/>
      <c r="DA36" s="213"/>
      <c r="DB36" s="213"/>
      <c r="DC36" s="213"/>
      <c r="DD36" s="213"/>
    </row>
    <row r="37" spans="2:111" x14ac:dyDescent="0.2">
      <c r="B37" s="10"/>
      <c r="C37" s="11" t="s">
        <v>9</v>
      </c>
      <c r="D37" s="11" t="s">
        <v>10</v>
      </c>
      <c r="E37" s="11" t="s">
        <v>11</v>
      </c>
      <c r="F37" s="11" t="s">
        <v>12</v>
      </c>
      <c r="G37" s="11" t="s">
        <v>16</v>
      </c>
      <c r="H37" s="11" t="s">
        <v>17</v>
      </c>
      <c r="I37" s="11" t="s">
        <v>18</v>
      </c>
      <c r="J37" s="11" t="s">
        <v>19</v>
      </c>
      <c r="K37" s="11" t="s">
        <v>20</v>
      </c>
      <c r="L37" s="11" t="s">
        <v>21</v>
      </c>
      <c r="M37" s="11" t="s">
        <v>22</v>
      </c>
      <c r="N37" s="11" t="s">
        <v>23</v>
      </c>
      <c r="O37" s="11" t="s">
        <v>24</v>
      </c>
      <c r="P37" s="11" t="s">
        <v>25</v>
      </c>
      <c r="Q37" s="11" t="s">
        <v>26</v>
      </c>
      <c r="R37" s="11" t="s">
        <v>27</v>
      </c>
      <c r="S37" s="11" t="s">
        <v>28</v>
      </c>
      <c r="T37" s="11" t="s">
        <v>29</v>
      </c>
      <c r="X37" s="72" t="s">
        <v>59</v>
      </c>
      <c r="Y37" s="9">
        <v>6</v>
      </c>
      <c r="Z37" t="s">
        <v>31</v>
      </c>
      <c r="AA37">
        <v>27</v>
      </c>
      <c r="AB37">
        <v>29.6</v>
      </c>
      <c r="AC37">
        <v>14.1</v>
      </c>
      <c r="AD37">
        <v>4.5999999999999996</v>
      </c>
      <c r="AE37">
        <v>12.1</v>
      </c>
      <c r="AF37">
        <v>37.5</v>
      </c>
      <c r="AG37">
        <v>3.4</v>
      </c>
      <c r="AH37">
        <v>8.4</v>
      </c>
      <c r="AI37">
        <v>40.5</v>
      </c>
      <c r="AJ37">
        <v>1.1000000000000001</v>
      </c>
      <c r="AK37">
        <v>3.7</v>
      </c>
      <c r="AL37">
        <v>30.7</v>
      </c>
      <c r="AM37">
        <v>3.9</v>
      </c>
      <c r="AN37">
        <v>4.9000000000000004</v>
      </c>
      <c r="AO37">
        <v>79.400000000000006</v>
      </c>
      <c r="AP37">
        <v>1.3</v>
      </c>
      <c r="AQ37">
        <v>3.9</v>
      </c>
      <c r="AR37">
        <v>5.3</v>
      </c>
      <c r="AS37">
        <v>3.5</v>
      </c>
      <c r="AT37">
        <v>2.6</v>
      </c>
      <c r="AU37">
        <v>1.6</v>
      </c>
      <c r="AV37">
        <v>0.3</v>
      </c>
      <c r="AW37">
        <v>2.5</v>
      </c>
      <c r="BA37" s="72" t="s">
        <v>59</v>
      </c>
      <c r="BB37" s="9">
        <v>6</v>
      </c>
      <c r="BC37" t="s">
        <v>31</v>
      </c>
      <c r="BD37">
        <v>27</v>
      </c>
      <c r="BE37">
        <v>29.6</v>
      </c>
      <c r="BF37">
        <f t="shared" ref="BF37:BU48" si="18">AC37/$AB37</f>
        <v>0.47635135135135132</v>
      </c>
      <c r="BG37">
        <f t="shared" si="18"/>
        <v>0.15540540540540537</v>
      </c>
      <c r="BH37">
        <f t="shared" si="18"/>
        <v>0.40878378378378377</v>
      </c>
      <c r="BI37">
        <f t="shared" ref="BI37:BI48" si="19">AF37</f>
        <v>37.5</v>
      </c>
      <c r="BJ37">
        <f t="shared" si="18"/>
        <v>0.11486486486486486</v>
      </c>
      <c r="BK37">
        <f t="shared" si="18"/>
        <v>0.28378378378378377</v>
      </c>
      <c r="BL37">
        <f t="shared" ref="BL37:BL48" si="20">AI37</f>
        <v>40.5</v>
      </c>
      <c r="BM37">
        <f t="shared" si="18"/>
        <v>3.7162162162162164E-2</v>
      </c>
      <c r="BN37">
        <f t="shared" si="18"/>
        <v>0.125</v>
      </c>
      <c r="BO37">
        <f t="shared" ref="BO37:BO48" si="21">AL37</f>
        <v>30.7</v>
      </c>
      <c r="BP37">
        <f t="shared" si="18"/>
        <v>0.13175675675675674</v>
      </c>
      <c r="BQ37">
        <f t="shared" si="18"/>
        <v>0.16554054054054054</v>
      </c>
      <c r="BR37">
        <f t="shared" ref="BR37:BR48" si="22">AO37</f>
        <v>79.400000000000006</v>
      </c>
      <c r="BS37">
        <f t="shared" si="18"/>
        <v>4.3918918918918921E-2</v>
      </c>
      <c r="BT37">
        <f t="shared" si="18"/>
        <v>0.13175675675675674</v>
      </c>
      <c r="BU37">
        <f t="shared" si="18"/>
        <v>0.17905405405405403</v>
      </c>
      <c r="BV37">
        <f t="shared" ref="BV37:BY48" si="23">AS37/$AB37</f>
        <v>0.11824324324324324</v>
      </c>
      <c r="BW37">
        <f t="shared" si="23"/>
        <v>8.7837837837837843E-2</v>
      </c>
      <c r="BX37">
        <f t="shared" si="23"/>
        <v>5.4054054054054057E-2</v>
      </c>
      <c r="BY37">
        <f t="shared" si="23"/>
        <v>1.0135135135135134E-2</v>
      </c>
      <c r="BZ37">
        <f t="shared" ref="BZ37:BZ48" si="24">AW37/$AB37</f>
        <v>8.4459459459459457E-2</v>
      </c>
      <c r="CE37" s="72" t="str">
        <f t="shared" ref="CE37:CE48" si="25">BA37</f>
        <v>Shay Colley</v>
      </c>
      <c r="CF37" s="9">
        <v>6</v>
      </c>
      <c r="CG37" t="s">
        <v>31</v>
      </c>
      <c r="CH37">
        <v>27</v>
      </c>
      <c r="CI37">
        <v>29.6</v>
      </c>
      <c r="CJ37">
        <v>27.1</v>
      </c>
      <c r="CK37">
        <v>0.98</v>
      </c>
      <c r="CL37">
        <v>42.2</v>
      </c>
      <c r="CM37">
        <v>25.9</v>
      </c>
      <c r="CN37">
        <v>21.5</v>
      </c>
      <c r="CO37">
        <v>4.8</v>
      </c>
      <c r="CP37">
        <v>14.6</v>
      </c>
      <c r="CQ37">
        <v>9.6</v>
      </c>
      <c r="CR37">
        <v>22.5</v>
      </c>
      <c r="CS37">
        <v>15.4</v>
      </c>
      <c r="CT37">
        <v>1.34</v>
      </c>
      <c r="CU37">
        <v>2.9</v>
      </c>
      <c r="CV37">
        <v>1</v>
      </c>
      <c r="CW37">
        <v>4.7</v>
      </c>
      <c r="CX37" s="213"/>
      <c r="CY37" s="213"/>
      <c r="CZ37" s="213"/>
      <c r="DA37" s="213"/>
      <c r="DB37" s="213"/>
      <c r="DC37" s="213"/>
      <c r="DD37" s="213"/>
    </row>
    <row r="38" spans="2:111" x14ac:dyDescent="0.2">
      <c r="B38" s="12" t="s">
        <v>46</v>
      </c>
      <c r="C38" s="58">
        <v>21</v>
      </c>
      <c r="D38" s="59">
        <v>7</v>
      </c>
      <c r="E38" s="44">
        <v>15</v>
      </c>
      <c r="F38" s="73">
        <v>0.46700000000000003</v>
      </c>
      <c r="G38" s="14">
        <v>1</v>
      </c>
      <c r="H38" s="15">
        <v>2</v>
      </c>
      <c r="I38" s="14">
        <v>0.5</v>
      </c>
      <c r="J38" s="14">
        <v>5</v>
      </c>
      <c r="K38" s="17">
        <v>7</v>
      </c>
      <c r="L38" s="74">
        <v>0.71399999999999997</v>
      </c>
      <c r="M38" s="15">
        <v>4</v>
      </c>
      <c r="N38" s="15">
        <v>8</v>
      </c>
      <c r="O38" s="15">
        <v>12</v>
      </c>
      <c r="P38" s="15">
        <v>2</v>
      </c>
      <c r="Q38" s="15">
        <v>3</v>
      </c>
      <c r="R38" s="14">
        <v>2</v>
      </c>
      <c r="S38" s="15">
        <v>2</v>
      </c>
      <c r="T38" s="75">
        <v>5</v>
      </c>
      <c r="X38" s="72" t="s">
        <v>60</v>
      </c>
      <c r="Y38" s="9">
        <v>11</v>
      </c>
      <c r="Z38" t="s">
        <v>31</v>
      </c>
      <c r="AA38">
        <v>33</v>
      </c>
      <c r="AB38">
        <v>29.5</v>
      </c>
      <c r="AC38">
        <v>12</v>
      </c>
      <c r="AD38">
        <v>3.8</v>
      </c>
      <c r="AE38">
        <v>8.6</v>
      </c>
      <c r="AF38">
        <v>44.2</v>
      </c>
      <c r="AG38">
        <v>3.2</v>
      </c>
      <c r="AH38">
        <v>6.9</v>
      </c>
      <c r="AI38">
        <v>46.1</v>
      </c>
      <c r="AJ38">
        <v>0.6</v>
      </c>
      <c r="AK38">
        <v>1.7</v>
      </c>
      <c r="AL38">
        <v>36.799999999999997</v>
      </c>
      <c r="AM38">
        <v>3.8</v>
      </c>
      <c r="AN38">
        <v>5</v>
      </c>
      <c r="AO38">
        <v>74.7</v>
      </c>
      <c r="AP38">
        <v>0.7</v>
      </c>
      <c r="AQ38">
        <v>2.9</v>
      </c>
      <c r="AR38">
        <v>3.6</v>
      </c>
      <c r="AS38">
        <v>3.9</v>
      </c>
      <c r="AT38">
        <v>2.1</v>
      </c>
      <c r="AU38">
        <v>1.2</v>
      </c>
      <c r="AV38">
        <v>0.2</v>
      </c>
      <c r="AW38">
        <v>2.4</v>
      </c>
      <c r="BA38" s="72" t="s">
        <v>60</v>
      </c>
      <c r="BB38" s="9">
        <v>11</v>
      </c>
      <c r="BC38" t="s">
        <v>31</v>
      </c>
      <c r="BD38">
        <v>33</v>
      </c>
      <c r="BE38">
        <v>29.5</v>
      </c>
      <c r="BF38">
        <f t="shared" si="18"/>
        <v>0.40677966101694918</v>
      </c>
      <c r="BG38">
        <f t="shared" si="18"/>
        <v>0.12881355932203389</v>
      </c>
      <c r="BH38">
        <f t="shared" si="18"/>
        <v>0.29152542372881357</v>
      </c>
      <c r="BI38">
        <f t="shared" si="19"/>
        <v>44.2</v>
      </c>
      <c r="BJ38">
        <f t="shared" si="18"/>
        <v>0.10847457627118645</v>
      </c>
      <c r="BK38">
        <f t="shared" si="18"/>
        <v>0.23389830508474577</v>
      </c>
      <c r="BL38">
        <f t="shared" si="20"/>
        <v>46.1</v>
      </c>
      <c r="BM38">
        <f t="shared" si="18"/>
        <v>2.0338983050847456E-2</v>
      </c>
      <c r="BN38">
        <f t="shared" si="18"/>
        <v>5.7627118644067797E-2</v>
      </c>
      <c r="BO38">
        <f t="shared" si="21"/>
        <v>36.799999999999997</v>
      </c>
      <c r="BP38">
        <f t="shared" si="18"/>
        <v>0.12881355932203389</v>
      </c>
      <c r="BQ38">
        <f t="shared" si="18"/>
        <v>0.16949152542372881</v>
      </c>
      <c r="BR38">
        <f t="shared" si="22"/>
        <v>74.7</v>
      </c>
      <c r="BS38">
        <f t="shared" si="18"/>
        <v>2.3728813559322031E-2</v>
      </c>
      <c r="BT38">
        <f t="shared" si="18"/>
        <v>9.8305084745762703E-2</v>
      </c>
      <c r="BU38">
        <f t="shared" si="18"/>
        <v>0.12203389830508475</v>
      </c>
      <c r="BV38">
        <f t="shared" si="23"/>
        <v>0.13220338983050847</v>
      </c>
      <c r="BW38">
        <f t="shared" si="23"/>
        <v>7.1186440677966104E-2</v>
      </c>
      <c r="BX38">
        <f t="shared" si="23"/>
        <v>4.0677966101694912E-2</v>
      </c>
      <c r="BY38">
        <f t="shared" si="23"/>
        <v>6.7796610169491532E-3</v>
      </c>
      <c r="BZ38">
        <f t="shared" si="24"/>
        <v>8.1355932203389825E-2</v>
      </c>
      <c r="CE38" s="72" t="str">
        <f t="shared" si="25"/>
        <v>Nia Clouden</v>
      </c>
      <c r="CF38" s="9">
        <v>11</v>
      </c>
      <c r="CG38" t="s">
        <v>31</v>
      </c>
      <c r="CH38">
        <v>33</v>
      </c>
      <c r="CI38">
        <v>29.5</v>
      </c>
      <c r="CJ38">
        <v>20.9</v>
      </c>
      <c r="CK38">
        <v>1.0900000000000001</v>
      </c>
      <c r="CL38">
        <v>47.9</v>
      </c>
      <c r="CM38">
        <v>15.7</v>
      </c>
      <c r="CN38">
        <v>25.7</v>
      </c>
      <c r="CO38">
        <v>2.6</v>
      </c>
      <c r="CP38">
        <v>10.8</v>
      </c>
      <c r="CQ38">
        <v>6.7</v>
      </c>
      <c r="CR38">
        <v>24.2</v>
      </c>
      <c r="CS38">
        <v>16.100000000000001</v>
      </c>
      <c r="CT38">
        <v>1.86</v>
      </c>
      <c r="CU38">
        <v>2.2000000000000002</v>
      </c>
      <c r="CV38">
        <v>0.7</v>
      </c>
      <c r="CW38">
        <v>4.4000000000000004</v>
      </c>
      <c r="CX38" s="213"/>
      <c r="CY38" s="213"/>
      <c r="CZ38" s="213"/>
      <c r="DA38" s="213"/>
      <c r="DB38" s="213"/>
      <c r="DC38" s="213"/>
      <c r="DD38" s="213"/>
    </row>
    <row r="39" spans="2:111" x14ac:dyDescent="0.2">
      <c r="B39" s="24" t="s">
        <v>48</v>
      </c>
      <c r="C39" s="76">
        <v>23</v>
      </c>
      <c r="D39" s="33">
        <v>9</v>
      </c>
      <c r="E39" s="77">
        <v>18</v>
      </c>
      <c r="F39" s="78">
        <v>0.5</v>
      </c>
      <c r="G39" s="35">
        <v>1</v>
      </c>
      <c r="H39" s="66">
        <v>3</v>
      </c>
      <c r="I39" s="35">
        <v>0.33300000000000002</v>
      </c>
      <c r="J39" s="79">
        <v>4</v>
      </c>
      <c r="K39" s="66">
        <v>6</v>
      </c>
      <c r="L39" s="80">
        <v>0.66700000000000004</v>
      </c>
      <c r="M39" s="35">
        <v>5</v>
      </c>
      <c r="N39" s="37">
        <v>7</v>
      </c>
      <c r="O39" s="81">
        <v>12</v>
      </c>
      <c r="P39" s="35">
        <v>2</v>
      </c>
      <c r="Q39" s="35">
        <v>4</v>
      </c>
      <c r="R39" s="39">
        <v>1</v>
      </c>
      <c r="S39" s="39">
        <v>1</v>
      </c>
      <c r="T39" s="82">
        <v>5</v>
      </c>
      <c r="X39" s="72" t="s">
        <v>61</v>
      </c>
      <c r="Y39" s="9">
        <v>16</v>
      </c>
      <c r="Z39" t="s">
        <v>37</v>
      </c>
      <c r="AA39">
        <v>33</v>
      </c>
      <c r="AB39">
        <v>27</v>
      </c>
      <c r="AC39">
        <v>12.5</v>
      </c>
      <c r="AD39">
        <v>5</v>
      </c>
      <c r="AE39">
        <v>10</v>
      </c>
      <c r="AF39">
        <v>49.8</v>
      </c>
      <c r="AG39">
        <v>4</v>
      </c>
      <c r="AH39">
        <v>7.4</v>
      </c>
      <c r="AI39">
        <v>54.3</v>
      </c>
      <c r="AJ39">
        <v>1</v>
      </c>
      <c r="AK39">
        <v>2.6</v>
      </c>
      <c r="AL39">
        <v>37.200000000000003</v>
      </c>
      <c r="AM39">
        <v>1.6</v>
      </c>
      <c r="AN39">
        <v>2</v>
      </c>
      <c r="AO39">
        <v>80</v>
      </c>
      <c r="AP39">
        <v>1.8</v>
      </c>
      <c r="AQ39">
        <v>4.7</v>
      </c>
      <c r="AR39">
        <v>6.5</v>
      </c>
      <c r="AS39">
        <v>1.9</v>
      </c>
      <c r="AT39">
        <v>1.7</v>
      </c>
      <c r="AU39">
        <v>0.8</v>
      </c>
      <c r="AV39">
        <v>0.7</v>
      </c>
      <c r="AW39">
        <v>2.6</v>
      </c>
      <c r="BA39" s="72" t="s">
        <v>61</v>
      </c>
      <c r="BB39" s="9">
        <v>16</v>
      </c>
      <c r="BC39" t="s">
        <v>37</v>
      </c>
      <c r="BD39">
        <v>33</v>
      </c>
      <c r="BE39">
        <v>27</v>
      </c>
      <c r="BF39">
        <f t="shared" si="18"/>
        <v>0.46296296296296297</v>
      </c>
      <c r="BG39">
        <f t="shared" si="18"/>
        <v>0.18518518518518517</v>
      </c>
      <c r="BH39">
        <f t="shared" si="18"/>
        <v>0.37037037037037035</v>
      </c>
      <c r="BI39">
        <f t="shared" si="19"/>
        <v>49.8</v>
      </c>
      <c r="BJ39">
        <f t="shared" si="18"/>
        <v>0.14814814814814814</v>
      </c>
      <c r="BK39">
        <f t="shared" si="18"/>
        <v>0.27407407407407408</v>
      </c>
      <c r="BL39">
        <f t="shared" si="20"/>
        <v>54.3</v>
      </c>
      <c r="BM39">
        <f t="shared" si="18"/>
        <v>3.7037037037037035E-2</v>
      </c>
      <c r="BN39">
        <f t="shared" si="18"/>
        <v>9.6296296296296297E-2</v>
      </c>
      <c r="BO39">
        <f t="shared" si="21"/>
        <v>37.200000000000003</v>
      </c>
      <c r="BP39">
        <f t="shared" si="18"/>
        <v>5.9259259259259262E-2</v>
      </c>
      <c r="BQ39">
        <f t="shared" si="18"/>
        <v>7.407407407407407E-2</v>
      </c>
      <c r="BR39">
        <f t="shared" si="22"/>
        <v>80</v>
      </c>
      <c r="BS39">
        <f t="shared" si="18"/>
        <v>6.6666666666666666E-2</v>
      </c>
      <c r="BT39">
        <f t="shared" si="18"/>
        <v>0.17407407407407408</v>
      </c>
      <c r="BU39">
        <f t="shared" si="18"/>
        <v>0.24074074074074073</v>
      </c>
      <c r="BV39">
        <f t="shared" si="23"/>
        <v>7.0370370370370361E-2</v>
      </c>
      <c r="BW39">
        <f t="shared" si="23"/>
        <v>6.2962962962962957E-2</v>
      </c>
      <c r="BX39">
        <f t="shared" si="23"/>
        <v>2.9629629629629631E-2</v>
      </c>
      <c r="BY39">
        <f t="shared" si="23"/>
        <v>2.5925925925925925E-2</v>
      </c>
      <c r="BZ39">
        <f t="shared" si="24"/>
        <v>9.6296296296296297E-2</v>
      </c>
      <c r="CE39" s="72" t="str">
        <f t="shared" si="25"/>
        <v>Jenna Allen</v>
      </c>
      <c r="CF39" s="9">
        <v>16</v>
      </c>
      <c r="CG39" t="s">
        <v>37</v>
      </c>
      <c r="CH39">
        <v>33</v>
      </c>
      <c r="CI39">
        <v>27</v>
      </c>
      <c r="CJ39">
        <v>22.1</v>
      </c>
      <c r="CK39">
        <v>1.1399999999999999</v>
      </c>
      <c r="CL39">
        <v>54.7</v>
      </c>
      <c r="CM39">
        <v>23.8</v>
      </c>
      <c r="CN39">
        <v>11.2</v>
      </c>
      <c r="CO39">
        <v>7.3</v>
      </c>
      <c r="CP39">
        <v>19.100000000000001</v>
      </c>
      <c r="CQ39">
        <v>13.1</v>
      </c>
      <c r="CR39">
        <v>14.2</v>
      </c>
      <c r="CS39">
        <v>13.6</v>
      </c>
      <c r="CT39">
        <v>1.1100000000000001</v>
      </c>
      <c r="CU39">
        <v>1.7</v>
      </c>
      <c r="CV39">
        <v>2.5</v>
      </c>
      <c r="CW39">
        <v>5.3</v>
      </c>
      <c r="CX39" s="213"/>
      <c r="CY39" s="213"/>
      <c r="CZ39" s="213"/>
      <c r="DA39" s="213"/>
      <c r="DB39" s="213"/>
      <c r="DC39" s="213"/>
      <c r="DD39" s="213"/>
    </row>
    <row r="40" spans="2:111" x14ac:dyDescent="0.2">
      <c r="B40" s="83"/>
      <c r="C40" s="84"/>
      <c r="D40" s="84"/>
      <c r="E40" s="84"/>
      <c r="F40" s="84"/>
      <c r="G40" s="84"/>
      <c r="H40" s="84"/>
      <c r="I40" s="84"/>
      <c r="J40" s="84"/>
      <c r="K40" s="84"/>
      <c r="L40" s="84"/>
      <c r="M40" s="84"/>
      <c r="N40" s="84"/>
      <c r="O40" s="84"/>
      <c r="P40" s="84"/>
      <c r="Q40" s="84"/>
      <c r="R40" s="84"/>
      <c r="S40" s="84"/>
      <c r="T40" s="84"/>
      <c r="X40" s="72" t="s">
        <v>62</v>
      </c>
      <c r="Y40" s="9">
        <v>21</v>
      </c>
      <c r="Z40" t="s">
        <v>40</v>
      </c>
      <c r="AA40">
        <v>33</v>
      </c>
      <c r="AB40">
        <v>22.3</v>
      </c>
      <c r="AC40">
        <v>6.4</v>
      </c>
      <c r="AD40">
        <v>2.7</v>
      </c>
      <c r="AE40">
        <v>5.6</v>
      </c>
      <c r="AF40">
        <v>48.4</v>
      </c>
      <c r="AG40">
        <v>2.2999999999999998</v>
      </c>
      <c r="AH40">
        <v>4.3</v>
      </c>
      <c r="AI40">
        <v>53.9</v>
      </c>
      <c r="AJ40">
        <v>0.4</v>
      </c>
      <c r="AK40">
        <v>1.4</v>
      </c>
      <c r="AL40">
        <v>31.1</v>
      </c>
      <c r="AM40">
        <v>0.5</v>
      </c>
      <c r="AN40">
        <v>1.1000000000000001</v>
      </c>
      <c r="AO40">
        <v>51.4</v>
      </c>
      <c r="AP40">
        <v>2.4</v>
      </c>
      <c r="AQ40">
        <v>3</v>
      </c>
      <c r="AR40">
        <v>5.4</v>
      </c>
      <c r="AS40">
        <v>1.9</v>
      </c>
      <c r="AT40">
        <v>1.3</v>
      </c>
      <c r="AU40">
        <v>0.8</v>
      </c>
      <c r="AV40">
        <v>0.6</v>
      </c>
      <c r="AW40">
        <v>2.4</v>
      </c>
      <c r="BA40" s="72" t="s">
        <v>62</v>
      </c>
      <c r="BB40" s="9">
        <v>21</v>
      </c>
      <c r="BC40" t="s">
        <v>40</v>
      </c>
      <c r="BD40">
        <v>33</v>
      </c>
      <c r="BE40">
        <v>22.3</v>
      </c>
      <c r="BF40">
        <f t="shared" si="18"/>
        <v>0.28699551569506726</v>
      </c>
      <c r="BG40">
        <f t="shared" si="18"/>
        <v>0.1210762331838565</v>
      </c>
      <c r="BH40">
        <f t="shared" si="18"/>
        <v>0.25112107623318386</v>
      </c>
      <c r="BI40">
        <f t="shared" si="19"/>
        <v>48.4</v>
      </c>
      <c r="BJ40">
        <f t="shared" si="18"/>
        <v>0.10313901345291479</v>
      </c>
      <c r="BK40">
        <f t="shared" si="18"/>
        <v>0.19282511210762329</v>
      </c>
      <c r="BL40">
        <f t="shared" si="20"/>
        <v>53.9</v>
      </c>
      <c r="BM40">
        <f t="shared" si="18"/>
        <v>1.7937219730941704E-2</v>
      </c>
      <c r="BN40">
        <f t="shared" si="18"/>
        <v>6.2780269058295965E-2</v>
      </c>
      <c r="BO40">
        <f t="shared" si="21"/>
        <v>31.1</v>
      </c>
      <c r="BP40">
        <f t="shared" si="18"/>
        <v>2.2421524663677129E-2</v>
      </c>
      <c r="BQ40">
        <f t="shared" si="18"/>
        <v>4.932735426008969E-2</v>
      </c>
      <c r="BR40">
        <f t="shared" si="22"/>
        <v>51.4</v>
      </c>
      <c r="BS40">
        <f t="shared" si="18"/>
        <v>0.10762331838565022</v>
      </c>
      <c r="BT40">
        <f t="shared" si="18"/>
        <v>0.13452914798206278</v>
      </c>
      <c r="BU40">
        <f t="shared" si="18"/>
        <v>0.24215246636771301</v>
      </c>
      <c r="BV40">
        <f t="shared" si="23"/>
        <v>8.520179372197309E-2</v>
      </c>
      <c r="BW40">
        <f t="shared" si="23"/>
        <v>5.829596412556054E-2</v>
      </c>
      <c r="BX40">
        <f t="shared" si="23"/>
        <v>3.5874439461883408E-2</v>
      </c>
      <c r="BY40">
        <f t="shared" si="23"/>
        <v>2.6905829596412554E-2</v>
      </c>
      <c r="BZ40">
        <f t="shared" si="24"/>
        <v>0.10762331838565022</v>
      </c>
      <c r="CE40" s="72" t="str">
        <f t="shared" si="25"/>
        <v>Victoria Gaines</v>
      </c>
      <c r="CF40" s="9">
        <v>21</v>
      </c>
      <c r="CG40" t="s">
        <v>40</v>
      </c>
      <c r="CH40">
        <v>33</v>
      </c>
      <c r="CI40">
        <v>22.3</v>
      </c>
      <c r="CJ40">
        <v>15.7</v>
      </c>
      <c r="CK40">
        <v>1.05</v>
      </c>
      <c r="CL40">
        <v>52.2</v>
      </c>
      <c r="CM40">
        <v>22.2</v>
      </c>
      <c r="CN40">
        <v>10.5</v>
      </c>
      <c r="CO40">
        <v>11.4</v>
      </c>
      <c r="CP40">
        <v>14.6</v>
      </c>
      <c r="CQ40">
        <v>13</v>
      </c>
      <c r="CR40">
        <v>15.3</v>
      </c>
      <c r="CS40">
        <v>17.8</v>
      </c>
      <c r="CT40">
        <v>1.43</v>
      </c>
      <c r="CU40">
        <v>2</v>
      </c>
      <c r="CV40">
        <v>2.5</v>
      </c>
      <c r="CW40">
        <v>5.9</v>
      </c>
      <c r="CX40" s="213"/>
      <c r="CY40" s="213"/>
      <c r="CZ40" s="213"/>
      <c r="DA40" s="213"/>
      <c r="DB40" s="213"/>
      <c r="DC40" s="213"/>
      <c r="DD40" s="213"/>
    </row>
    <row r="41" spans="2:111" x14ac:dyDescent="0.2">
      <c r="B41" s="83"/>
      <c r="C41" s="84"/>
      <c r="D41" s="84"/>
      <c r="E41" s="84"/>
      <c r="F41" s="84"/>
      <c r="G41" s="84"/>
      <c r="H41" s="84"/>
      <c r="I41" s="84"/>
      <c r="J41" s="84"/>
      <c r="K41" s="84"/>
      <c r="L41" s="84"/>
      <c r="M41" s="84"/>
      <c r="N41" s="84"/>
      <c r="O41" s="84"/>
      <c r="P41" s="84"/>
      <c r="Q41" s="84"/>
      <c r="R41" s="84"/>
      <c r="S41" s="84"/>
      <c r="T41" s="84"/>
      <c r="X41" s="72" t="s">
        <v>63</v>
      </c>
      <c r="Y41" s="9">
        <v>26</v>
      </c>
      <c r="Z41" t="s">
        <v>40</v>
      </c>
      <c r="AA41">
        <v>30</v>
      </c>
      <c r="AB41">
        <v>18.8</v>
      </c>
      <c r="AC41">
        <v>9.5</v>
      </c>
      <c r="AD41">
        <v>3.9</v>
      </c>
      <c r="AE41">
        <v>8</v>
      </c>
      <c r="AF41">
        <v>48.1</v>
      </c>
      <c r="AG41">
        <v>3.1</v>
      </c>
      <c r="AH41">
        <v>6.1</v>
      </c>
      <c r="AI41">
        <v>50.5</v>
      </c>
      <c r="AJ41">
        <v>0.8</v>
      </c>
      <c r="AK41">
        <v>2</v>
      </c>
      <c r="AL41">
        <v>40.700000000000003</v>
      </c>
      <c r="AM41">
        <v>1</v>
      </c>
      <c r="AN41">
        <v>1.3</v>
      </c>
      <c r="AO41">
        <v>76.3</v>
      </c>
      <c r="AP41">
        <v>1.4</v>
      </c>
      <c r="AQ41">
        <v>3</v>
      </c>
      <c r="AR41">
        <v>4.5</v>
      </c>
      <c r="AS41">
        <v>1</v>
      </c>
      <c r="AT41">
        <v>1.3</v>
      </c>
      <c r="AU41">
        <v>0.4</v>
      </c>
      <c r="AV41">
        <v>1.1000000000000001</v>
      </c>
      <c r="AW41">
        <v>1.9</v>
      </c>
      <c r="BA41" s="72" t="s">
        <v>63</v>
      </c>
      <c r="BB41" s="9">
        <v>26</v>
      </c>
      <c r="BC41" t="s">
        <v>40</v>
      </c>
      <c r="BD41">
        <v>30</v>
      </c>
      <c r="BE41">
        <v>18.8</v>
      </c>
      <c r="BF41">
        <f t="shared" si="18"/>
        <v>0.50531914893617025</v>
      </c>
      <c r="BG41">
        <f t="shared" si="18"/>
        <v>0.20744680851063829</v>
      </c>
      <c r="BH41">
        <f t="shared" si="18"/>
        <v>0.42553191489361702</v>
      </c>
      <c r="BI41">
        <f t="shared" si="19"/>
        <v>48.1</v>
      </c>
      <c r="BJ41">
        <f t="shared" si="18"/>
        <v>0.16489361702127658</v>
      </c>
      <c r="BK41">
        <f t="shared" si="18"/>
        <v>0.32446808510638298</v>
      </c>
      <c r="BL41">
        <f t="shared" si="20"/>
        <v>50.5</v>
      </c>
      <c r="BM41">
        <f t="shared" si="18"/>
        <v>4.2553191489361701E-2</v>
      </c>
      <c r="BN41">
        <f t="shared" si="18"/>
        <v>0.10638297872340426</v>
      </c>
      <c r="BO41">
        <f t="shared" si="21"/>
        <v>40.700000000000003</v>
      </c>
      <c r="BP41">
        <f t="shared" si="18"/>
        <v>5.3191489361702128E-2</v>
      </c>
      <c r="BQ41">
        <f t="shared" si="18"/>
        <v>6.9148936170212769E-2</v>
      </c>
      <c r="BR41">
        <f t="shared" si="22"/>
        <v>76.3</v>
      </c>
      <c r="BS41">
        <f t="shared" si="18"/>
        <v>7.4468085106382975E-2</v>
      </c>
      <c r="BT41">
        <f t="shared" si="18"/>
        <v>0.15957446808510636</v>
      </c>
      <c r="BU41">
        <f t="shared" si="18"/>
        <v>0.23936170212765956</v>
      </c>
      <c r="BV41">
        <f t="shared" si="23"/>
        <v>5.3191489361702128E-2</v>
      </c>
      <c r="BW41">
        <f t="shared" si="23"/>
        <v>6.9148936170212769E-2</v>
      </c>
      <c r="BX41">
        <f t="shared" si="23"/>
        <v>2.1276595744680851E-2</v>
      </c>
      <c r="BY41">
        <f t="shared" si="23"/>
        <v>5.8510638297872342E-2</v>
      </c>
      <c r="BZ41">
        <f t="shared" si="24"/>
        <v>0.10106382978723404</v>
      </c>
      <c r="CE41" s="72" t="str">
        <f t="shared" si="25"/>
        <v>Sidney Cooks</v>
      </c>
      <c r="CF41" s="9">
        <v>26</v>
      </c>
      <c r="CG41" t="s">
        <v>40</v>
      </c>
      <c r="CH41">
        <v>30</v>
      </c>
      <c r="CI41">
        <v>18.8</v>
      </c>
      <c r="CJ41">
        <v>24.9</v>
      </c>
      <c r="CK41">
        <v>1.1000000000000001</v>
      </c>
      <c r="CL41">
        <v>53.1</v>
      </c>
      <c r="CM41">
        <v>22.8</v>
      </c>
      <c r="CN41">
        <v>9</v>
      </c>
      <c r="CO41">
        <v>8.1</v>
      </c>
      <c r="CP41">
        <v>17.7</v>
      </c>
      <c r="CQ41">
        <v>12.8</v>
      </c>
      <c r="CR41">
        <v>11.5</v>
      </c>
      <c r="CS41">
        <v>13.4</v>
      </c>
      <c r="CT41">
        <v>0.78</v>
      </c>
      <c r="CU41">
        <v>1.3</v>
      </c>
      <c r="CV41">
        <v>5.5</v>
      </c>
      <c r="CW41">
        <v>5.6</v>
      </c>
      <c r="CX41" s="213"/>
      <c r="CY41" s="213"/>
      <c r="CZ41" s="213"/>
      <c r="DA41" s="213"/>
      <c r="DB41" s="213"/>
      <c r="DC41" s="213"/>
      <c r="DD41" s="213"/>
    </row>
    <row r="42" spans="2:111" x14ac:dyDescent="0.2">
      <c r="B42" s="2"/>
      <c r="C42" s="2"/>
      <c r="D42" s="2"/>
      <c r="E42" s="2"/>
      <c r="F42" s="2"/>
      <c r="G42" s="2"/>
      <c r="H42" s="2"/>
      <c r="I42" s="3"/>
      <c r="J42" s="3" t="s">
        <v>64</v>
      </c>
      <c r="K42" s="3"/>
      <c r="L42" s="2"/>
      <c r="M42" s="2"/>
      <c r="N42" s="2"/>
      <c r="O42" s="2"/>
      <c r="P42" s="2"/>
      <c r="Q42" s="2"/>
      <c r="R42" s="2"/>
      <c r="S42" s="2"/>
      <c r="T42" s="2"/>
      <c r="X42" s="72" t="s">
        <v>65</v>
      </c>
      <c r="Y42" s="9">
        <v>31</v>
      </c>
      <c r="Z42" t="s">
        <v>40</v>
      </c>
      <c r="AA42">
        <v>28</v>
      </c>
      <c r="AB42">
        <v>16.2</v>
      </c>
      <c r="AC42">
        <v>6.1</v>
      </c>
      <c r="AD42">
        <v>2.2999999999999998</v>
      </c>
      <c r="AE42">
        <v>4.9000000000000004</v>
      </c>
      <c r="AF42">
        <v>47.1</v>
      </c>
      <c r="AG42">
        <v>2.1</v>
      </c>
      <c r="AH42">
        <v>4.4000000000000004</v>
      </c>
      <c r="AI42">
        <v>49.2</v>
      </c>
      <c r="AJ42">
        <v>0.2</v>
      </c>
      <c r="AK42">
        <v>0.6</v>
      </c>
      <c r="AL42">
        <v>31.2</v>
      </c>
      <c r="AM42">
        <v>1.3</v>
      </c>
      <c r="AN42">
        <v>2.4</v>
      </c>
      <c r="AO42">
        <v>52.9</v>
      </c>
      <c r="AP42">
        <v>1.4</v>
      </c>
      <c r="AQ42">
        <v>2.2000000000000002</v>
      </c>
      <c r="AR42">
        <v>3.6</v>
      </c>
      <c r="AS42">
        <v>0.6</v>
      </c>
      <c r="AT42">
        <v>1.2</v>
      </c>
      <c r="AU42">
        <v>0.7</v>
      </c>
      <c r="AV42">
        <v>0.2</v>
      </c>
      <c r="AW42">
        <v>2.2000000000000002</v>
      </c>
      <c r="BA42" s="72" t="s">
        <v>65</v>
      </c>
      <c r="BB42" s="9">
        <v>31</v>
      </c>
      <c r="BC42" t="s">
        <v>40</v>
      </c>
      <c r="BD42">
        <v>28</v>
      </c>
      <c r="BE42">
        <v>16.2</v>
      </c>
      <c r="BF42">
        <f t="shared" si="18"/>
        <v>0.37654320987654322</v>
      </c>
      <c r="BG42">
        <f t="shared" si="18"/>
        <v>0.1419753086419753</v>
      </c>
      <c r="BH42">
        <f t="shared" si="18"/>
        <v>0.30246913580246915</v>
      </c>
      <c r="BI42">
        <f t="shared" si="19"/>
        <v>47.1</v>
      </c>
      <c r="BJ42">
        <f t="shared" si="18"/>
        <v>0.12962962962962965</v>
      </c>
      <c r="BK42">
        <f t="shared" si="18"/>
        <v>0.27160493827160498</v>
      </c>
      <c r="BL42">
        <f t="shared" si="20"/>
        <v>49.2</v>
      </c>
      <c r="BM42">
        <f t="shared" si="18"/>
        <v>1.234567901234568E-2</v>
      </c>
      <c r="BN42">
        <f t="shared" si="18"/>
        <v>3.7037037037037035E-2</v>
      </c>
      <c r="BO42">
        <f t="shared" si="21"/>
        <v>31.2</v>
      </c>
      <c r="BP42">
        <f t="shared" si="18"/>
        <v>8.0246913580246923E-2</v>
      </c>
      <c r="BQ42">
        <f t="shared" si="18"/>
        <v>0.14814814814814814</v>
      </c>
      <c r="BR42">
        <f t="shared" si="22"/>
        <v>52.9</v>
      </c>
      <c r="BS42">
        <f t="shared" si="18"/>
        <v>8.6419753086419748E-2</v>
      </c>
      <c r="BT42">
        <f t="shared" si="18"/>
        <v>0.13580246913580249</v>
      </c>
      <c r="BU42">
        <f t="shared" si="18"/>
        <v>0.22222222222222224</v>
      </c>
      <c r="BV42">
        <f t="shared" si="23"/>
        <v>3.7037037037037035E-2</v>
      </c>
      <c r="BW42">
        <f t="shared" si="23"/>
        <v>7.407407407407407E-2</v>
      </c>
      <c r="BX42">
        <f t="shared" si="23"/>
        <v>4.3209876543209874E-2</v>
      </c>
      <c r="BY42">
        <f t="shared" si="23"/>
        <v>1.234567901234568E-2</v>
      </c>
      <c r="BZ42">
        <f t="shared" si="24"/>
        <v>0.13580246913580249</v>
      </c>
      <c r="CE42" s="72" t="str">
        <f t="shared" si="25"/>
        <v>Mardrekia Cook</v>
      </c>
      <c r="CF42" s="9">
        <v>31</v>
      </c>
      <c r="CG42" t="s">
        <v>31</v>
      </c>
      <c r="CH42">
        <v>28</v>
      </c>
      <c r="CI42">
        <v>16.2</v>
      </c>
      <c r="CJ42">
        <v>21.2</v>
      </c>
      <c r="CK42">
        <v>1</v>
      </c>
      <c r="CL42">
        <v>48.9</v>
      </c>
      <c r="CM42">
        <v>9.4</v>
      </c>
      <c r="CN42">
        <v>20.9</v>
      </c>
      <c r="CO42">
        <v>9.4</v>
      </c>
      <c r="CP42">
        <v>15</v>
      </c>
      <c r="CQ42">
        <v>12.1</v>
      </c>
      <c r="CR42">
        <v>6.9</v>
      </c>
      <c r="CS42">
        <v>17</v>
      </c>
      <c r="CT42">
        <v>0.49</v>
      </c>
      <c r="CU42">
        <v>2.4</v>
      </c>
      <c r="CV42">
        <v>1.5</v>
      </c>
      <c r="CW42">
        <v>7.4</v>
      </c>
      <c r="CX42" s="213"/>
      <c r="CY42" s="213"/>
      <c r="CZ42" s="213"/>
      <c r="DA42" s="213"/>
      <c r="DB42" s="213"/>
      <c r="DC42" s="213"/>
      <c r="DD42" s="213"/>
    </row>
    <row r="43" spans="2:111" x14ac:dyDescent="0.2">
      <c r="B43" s="10"/>
      <c r="C43" s="11" t="s">
        <v>9</v>
      </c>
      <c r="D43" s="11" t="s">
        <v>10</v>
      </c>
      <c r="E43" s="11" t="s">
        <v>11</v>
      </c>
      <c r="F43" s="11" t="s">
        <v>12</v>
      </c>
      <c r="G43" s="11" t="s">
        <v>16</v>
      </c>
      <c r="H43" s="11" t="s">
        <v>17</v>
      </c>
      <c r="I43" s="11" t="s">
        <v>18</v>
      </c>
      <c r="J43" s="11" t="s">
        <v>19</v>
      </c>
      <c r="K43" s="11" t="s">
        <v>20</v>
      </c>
      <c r="L43" s="11" t="s">
        <v>21</v>
      </c>
      <c r="M43" s="11" t="s">
        <v>22</v>
      </c>
      <c r="N43" s="11" t="s">
        <v>23</v>
      </c>
      <c r="O43" s="11" t="s">
        <v>24</v>
      </c>
      <c r="P43" s="11" t="s">
        <v>25</v>
      </c>
      <c r="Q43" s="11" t="s">
        <v>26</v>
      </c>
      <c r="R43" s="11" t="s">
        <v>27</v>
      </c>
      <c r="S43" s="11" t="s">
        <v>28</v>
      </c>
      <c r="T43" s="11" t="s">
        <v>29</v>
      </c>
      <c r="X43" s="72" t="s">
        <v>66</v>
      </c>
      <c r="Y43" s="9">
        <v>36</v>
      </c>
      <c r="Z43" t="s">
        <v>40</v>
      </c>
      <c r="AA43">
        <v>31</v>
      </c>
      <c r="AB43">
        <v>14.7</v>
      </c>
      <c r="AC43">
        <v>3.5</v>
      </c>
      <c r="AD43">
        <v>1.5</v>
      </c>
      <c r="AE43">
        <v>3.2</v>
      </c>
      <c r="AF43">
        <v>46.5</v>
      </c>
      <c r="AG43">
        <v>1.4</v>
      </c>
      <c r="AH43">
        <v>3</v>
      </c>
      <c r="AI43">
        <v>46.8</v>
      </c>
      <c r="AJ43">
        <v>0.1</v>
      </c>
      <c r="AK43">
        <v>0.2</v>
      </c>
      <c r="AL43">
        <v>40</v>
      </c>
      <c r="AM43">
        <v>0.5</v>
      </c>
      <c r="AN43">
        <v>1.1000000000000001</v>
      </c>
      <c r="AO43">
        <v>45.5</v>
      </c>
      <c r="AP43">
        <v>1.2</v>
      </c>
      <c r="AQ43">
        <v>1.5</v>
      </c>
      <c r="AR43">
        <v>2.7</v>
      </c>
      <c r="AS43">
        <v>1</v>
      </c>
      <c r="AT43">
        <v>0.9</v>
      </c>
      <c r="AU43">
        <v>0.5</v>
      </c>
      <c r="AV43">
        <v>0.1</v>
      </c>
      <c r="AW43">
        <v>1.6</v>
      </c>
      <c r="BA43" s="72" t="s">
        <v>66</v>
      </c>
      <c r="BB43" s="9">
        <v>36</v>
      </c>
      <c r="BC43" t="s">
        <v>40</v>
      </c>
      <c r="BD43">
        <v>31</v>
      </c>
      <c r="BE43">
        <v>14.7</v>
      </c>
      <c r="BF43">
        <f t="shared" si="18"/>
        <v>0.23809523809523811</v>
      </c>
      <c r="BG43">
        <f t="shared" si="18"/>
        <v>0.10204081632653061</v>
      </c>
      <c r="BH43">
        <f t="shared" si="18"/>
        <v>0.21768707482993199</v>
      </c>
      <c r="BI43">
        <f t="shared" si="19"/>
        <v>46.5</v>
      </c>
      <c r="BJ43">
        <f t="shared" si="18"/>
        <v>9.5238095238095233E-2</v>
      </c>
      <c r="BK43">
        <f t="shared" si="18"/>
        <v>0.20408163265306123</v>
      </c>
      <c r="BL43">
        <f t="shared" si="20"/>
        <v>46.8</v>
      </c>
      <c r="BM43">
        <f t="shared" si="18"/>
        <v>6.8027210884353748E-3</v>
      </c>
      <c r="BN43">
        <f t="shared" si="18"/>
        <v>1.360544217687075E-2</v>
      </c>
      <c r="BO43">
        <f t="shared" si="21"/>
        <v>40</v>
      </c>
      <c r="BP43">
        <f t="shared" si="18"/>
        <v>3.4013605442176874E-2</v>
      </c>
      <c r="BQ43">
        <f t="shared" si="18"/>
        <v>7.4829931972789129E-2</v>
      </c>
      <c r="BR43">
        <f t="shared" si="22"/>
        <v>45.5</v>
      </c>
      <c r="BS43">
        <f t="shared" si="18"/>
        <v>8.1632653061224497E-2</v>
      </c>
      <c r="BT43">
        <f t="shared" si="18"/>
        <v>0.10204081632653061</v>
      </c>
      <c r="BU43">
        <f t="shared" si="18"/>
        <v>0.18367346938775511</v>
      </c>
      <c r="BV43">
        <f t="shared" si="23"/>
        <v>6.8027210884353748E-2</v>
      </c>
      <c r="BW43">
        <f t="shared" si="23"/>
        <v>6.1224489795918373E-2</v>
      </c>
      <c r="BX43">
        <f t="shared" si="23"/>
        <v>3.4013605442176874E-2</v>
      </c>
      <c r="BY43">
        <f t="shared" si="23"/>
        <v>6.8027210884353748E-3</v>
      </c>
      <c r="BZ43">
        <f t="shared" si="24"/>
        <v>0.108843537414966</v>
      </c>
      <c r="CE43" s="72" t="str">
        <f t="shared" si="25"/>
        <v>Nia Hollie</v>
      </c>
      <c r="CF43" s="9">
        <v>36</v>
      </c>
      <c r="CG43" t="s">
        <v>40</v>
      </c>
      <c r="CH43">
        <v>31</v>
      </c>
      <c r="CI43">
        <v>14.7</v>
      </c>
      <c r="CJ43">
        <v>14.8</v>
      </c>
      <c r="CK43">
        <v>0.95</v>
      </c>
      <c r="CL43">
        <v>47.5</v>
      </c>
      <c r="CM43">
        <v>4.4000000000000004</v>
      </c>
      <c r="CN43">
        <v>14.3</v>
      </c>
      <c r="CO43">
        <v>8.6</v>
      </c>
      <c r="CP43">
        <v>11.1</v>
      </c>
      <c r="CQ43">
        <v>9.8000000000000007</v>
      </c>
      <c r="CR43">
        <v>11.3</v>
      </c>
      <c r="CS43">
        <v>20.2</v>
      </c>
      <c r="CT43">
        <v>1.03</v>
      </c>
      <c r="CU43">
        <v>1.8</v>
      </c>
      <c r="CV43">
        <v>0.6</v>
      </c>
      <c r="CW43">
        <v>6.1</v>
      </c>
      <c r="CX43" s="213"/>
      <c r="CY43" s="213"/>
      <c r="CZ43" s="213"/>
      <c r="DA43" s="213"/>
      <c r="DB43" s="213"/>
      <c r="DC43" s="213"/>
      <c r="DD43" s="213"/>
    </row>
    <row r="44" spans="2:111" x14ac:dyDescent="0.2">
      <c r="B44" s="12" t="s">
        <v>35</v>
      </c>
      <c r="C44" s="58">
        <v>6</v>
      </c>
      <c r="D44" s="15">
        <v>2</v>
      </c>
      <c r="E44" s="15">
        <v>4</v>
      </c>
      <c r="F44" s="15">
        <v>0.5</v>
      </c>
      <c r="G44" s="14">
        <v>0</v>
      </c>
      <c r="H44" s="14">
        <v>0</v>
      </c>
      <c r="I44" s="85" t="s">
        <v>67</v>
      </c>
      <c r="J44" s="20">
        <v>0</v>
      </c>
      <c r="K44" s="15">
        <v>1</v>
      </c>
      <c r="L44" s="20">
        <v>0</v>
      </c>
      <c r="M44" s="20">
        <v>0</v>
      </c>
      <c r="N44" s="14">
        <v>3</v>
      </c>
      <c r="O44" s="15">
        <v>3</v>
      </c>
      <c r="P44" s="20">
        <v>0</v>
      </c>
      <c r="Q44" s="14">
        <v>1</v>
      </c>
      <c r="R44" s="14">
        <v>0</v>
      </c>
      <c r="S44" s="20">
        <v>0</v>
      </c>
      <c r="T44" s="23">
        <v>1</v>
      </c>
      <c r="X44" s="72" t="s">
        <v>68</v>
      </c>
      <c r="Y44" s="9">
        <v>41</v>
      </c>
      <c r="Z44" t="s">
        <v>40</v>
      </c>
      <c r="AA44">
        <v>19</v>
      </c>
      <c r="AB44">
        <v>11.3</v>
      </c>
      <c r="AC44">
        <v>5.0999999999999996</v>
      </c>
      <c r="AD44">
        <v>1.8</v>
      </c>
      <c r="AE44">
        <v>3.6</v>
      </c>
      <c r="AF44">
        <v>49.3</v>
      </c>
      <c r="AG44">
        <v>1.1000000000000001</v>
      </c>
      <c r="AH44">
        <v>1.6</v>
      </c>
      <c r="AI44">
        <v>67.7</v>
      </c>
      <c r="AJ44">
        <v>0.7</v>
      </c>
      <c r="AK44">
        <v>2</v>
      </c>
      <c r="AL44">
        <v>34.200000000000003</v>
      </c>
      <c r="AM44">
        <v>0.8</v>
      </c>
      <c r="AN44">
        <v>0.9</v>
      </c>
      <c r="AO44">
        <v>88.2</v>
      </c>
      <c r="AP44">
        <v>0.2</v>
      </c>
      <c r="AQ44">
        <v>0.9</v>
      </c>
      <c r="AR44">
        <v>1.1000000000000001</v>
      </c>
      <c r="AS44">
        <v>1.3</v>
      </c>
      <c r="AT44">
        <v>0.8</v>
      </c>
      <c r="AU44">
        <v>0.8</v>
      </c>
      <c r="AV44">
        <v>0.1</v>
      </c>
      <c r="AW44">
        <v>1.4</v>
      </c>
      <c r="BA44" s="72" t="s">
        <v>68</v>
      </c>
      <c r="BB44" s="9">
        <v>41</v>
      </c>
      <c r="BC44" t="s">
        <v>40</v>
      </c>
      <c r="BD44">
        <v>19</v>
      </c>
      <c r="BE44">
        <v>11.3</v>
      </c>
      <c r="BF44">
        <f t="shared" si="18"/>
        <v>0.45132743362831851</v>
      </c>
      <c r="BG44">
        <f t="shared" si="18"/>
        <v>0.15929203539823009</v>
      </c>
      <c r="BH44">
        <f t="shared" si="18"/>
        <v>0.31858407079646017</v>
      </c>
      <c r="BI44">
        <f t="shared" si="19"/>
        <v>49.3</v>
      </c>
      <c r="BJ44">
        <f t="shared" si="18"/>
        <v>9.7345132743362831E-2</v>
      </c>
      <c r="BK44">
        <f t="shared" si="18"/>
        <v>0.1415929203539823</v>
      </c>
      <c r="BL44">
        <f t="shared" si="20"/>
        <v>67.7</v>
      </c>
      <c r="BM44">
        <f t="shared" si="18"/>
        <v>6.1946902654867249E-2</v>
      </c>
      <c r="BN44">
        <f t="shared" si="18"/>
        <v>0.17699115044247787</v>
      </c>
      <c r="BO44">
        <f t="shared" si="21"/>
        <v>34.200000000000003</v>
      </c>
      <c r="BP44">
        <f t="shared" si="18"/>
        <v>7.0796460176991149E-2</v>
      </c>
      <c r="BQ44">
        <f t="shared" si="18"/>
        <v>7.9646017699115043E-2</v>
      </c>
      <c r="BR44">
        <f t="shared" si="22"/>
        <v>88.2</v>
      </c>
      <c r="BS44">
        <f t="shared" si="18"/>
        <v>1.7699115044247787E-2</v>
      </c>
      <c r="BT44">
        <f t="shared" si="18"/>
        <v>7.9646017699115043E-2</v>
      </c>
      <c r="BU44">
        <f t="shared" si="18"/>
        <v>9.7345132743362831E-2</v>
      </c>
      <c r="BV44">
        <f t="shared" si="23"/>
        <v>0.11504424778761062</v>
      </c>
      <c r="BW44">
        <f t="shared" si="23"/>
        <v>7.0796460176991149E-2</v>
      </c>
      <c r="BX44">
        <f t="shared" si="23"/>
        <v>7.0796460176991149E-2</v>
      </c>
      <c r="BY44">
        <f t="shared" si="23"/>
        <v>8.8495575221238937E-3</v>
      </c>
      <c r="BZ44">
        <f t="shared" si="24"/>
        <v>0.1238938053097345</v>
      </c>
      <c r="CE44" s="72" t="str">
        <f t="shared" si="25"/>
        <v>Tory Ozment</v>
      </c>
      <c r="CF44" s="9">
        <v>41</v>
      </c>
      <c r="CG44" t="s">
        <v>31</v>
      </c>
      <c r="CH44">
        <v>19</v>
      </c>
      <c r="CI44">
        <v>11.3</v>
      </c>
      <c r="CJ44">
        <v>20.2</v>
      </c>
      <c r="CK44">
        <v>1.25</v>
      </c>
      <c r="CL44">
        <v>58.7</v>
      </c>
      <c r="CM44">
        <v>49.3</v>
      </c>
      <c r="CN44">
        <v>20.7</v>
      </c>
      <c r="CO44">
        <v>1.5</v>
      </c>
      <c r="CP44">
        <v>9.1999999999999993</v>
      </c>
      <c r="CQ44">
        <v>5.3</v>
      </c>
      <c r="CR44">
        <v>22.3</v>
      </c>
      <c r="CS44">
        <v>16.3</v>
      </c>
      <c r="CT44">
        <v>1.67</v>
      </c>
      <c r="CU44">
        <v>3.8</v>
      </c>
      <c r="CV44">
        <v>0.4</v>
      </c>
      <c r="CW44">
        <v>6.7</v>
      </c>
      <c r="CX44" s="213"/>
      <c r="CY44" s="213"/>
      <c r="CZ44" s="213"/>
      <c r="DA44" s="213"/>
      <c r="DB44" s="213"/>
      <c r="DC44" s="213"/>
      <c r="DD44" s="213"/>
    </row>
    <row r="45" spans="2:111" x14ac:dyDescent="0.2">
      <c r="B45" s="24" t="s">
        <v>54</v>
      </c>
      <c r="C45" s="86">
        <v>9</v>
      </c>
      <c r="D45" s="87">
        <v>3</v>
      </c>
      <c r="E45" s="88">
        <v>8</v>
      </c>
      <c r="F45" s="89">
        <v>0.375</v>
      </c>
      <c r="G45" s="39">
        <v>0</v>
      </c>
      <c r="H45" s="90">
        <v>2</v>
      </c>
      <c r="I45" s="39">
        <v>0</v>
      </c>
      <c r="J45" s="39">
        <v>0</v>
      </c>
      <c r="K45" s="39">
        <v>0</v>
      </c>
      <c r="L45" s="91" t="s">
        <v>67</v>
      </c>
      <c r="M45" s="33">
        <v>1</v>
      </c>
      <c r="N45" s="92">
        <v>3</v>
      </c>
      <c r="O45" s="93">
        <v>5</v>
      </c>
      <c r="P45" s="78">
        <v>1</v>
      </c>
      <c r="Q45" s="33">
        <v>1</v>
      </c>
      <c r="R45" s="39">
        <v>0</v>
      </c>
      <c r="S45" s="39">
        <v>0</v>
      </c>
      <c r="T45" s="94">
        <v>2</v>
      </c>
      <c r="X45" s="72" t="s">
        <v>69</v>
      </c>
      <c r="Y45" s="9">
        <v>46</v>
      </c>
      <c r="Z45" t="s">
        <v>40</v>
      </c>
      <c r="AA45">
        <v>19</v>
      </c>
      <c r="AB45">
        <v>7.8</v>
      </c>
      <c r="AC45">
        <v>2.8</v>
      </c>
      <c r="AD45">
        <v>1.1000000000000001</v>
      </c>
      <c r="AE45">
        <v>2.9</v>
      </c>
      <c r="AF45">
        <v>35.700000000000003</v>
      </c>
      <c r="AG45">
        <v>1.1000000000000001</v>
      </c>
      <c r="AH45">
        <v>2.9</v>
      </c>
      <c r="AI45">
        <v>36.4</v>
      </c>
      <c r="AJ45">
        <v>0</v>
      </c>
      <c r="AK45">
        <v>0.1</v>
      </c>
      <c r="AL45">
        <v>0</v>
      </c>
      <c r="AM45">
        <v>0.7</v>
      </c>
      <c r="AN45">
        <v>1.2</v>
      </c>
      <c r="AO45">
        <v>63.6</v>
      </c>
      <c r="AP45">
        <v>1</v>
      </c>
      <c r="AQ45">
        <v>0.9</v>
      </c>
      <c r="AR45">
        <v>1.9</v>
      </c>
      <c r="AS45">
        <v>0.2</v>
      </c>
      <c r="AT45">
        <v>0.7</v>
      </c>
      <c r="AU45">
        <v>0.2</v>
      </c>
      <c r="AV45">
        <v>0.5</v>
      </c>
      <c r="AW45">
        <v>0.9</v>
      </c>
      <c r="BA45" s="72" t="s">
        <v>69</v>
      </c>
      <c r="BB45" s="9">
        <v>46</v>
      </c>
      <c r="BC45" t="s">
        <v>40</v>
      </c>
      <c r="BD45">
        <v>19</v>
      </c>
      <c r="BE45">
        <v>7.8</v>
      </c>
      <c r="BF45">
        <f t="shared" si="18"/>
        <v>0.35897435897435898</v>
      </c>
      <c r="BG45">
        <f t="shared" si="18"/>
        <v>0.14102564102564105</v>
      </c>
      <c r="BH45">
        <f t="shared" si="18"/>
        <v>0.37179487179487181</v>
      </c>
      <c r="BI45">
        <f t="shared" si="19"/>
        <v>35.700000000000003</v>
      </c>
      <c r="BJ45">
        <f t="shared" si="18"/>
        <v>0.14102564102564105</v>
      </c>
      <c r="BK45">
        <f t="shared" si="18"/>
        <v>0.37179487179487181</v>
      </c>
      <c r="BL45">
        <f t="shared" si="20"/>
        <v>36.4</v>
      </c>
      <c r="BM45">
        <f t="shared" si="18"/>
        <v>0</v>
      </c>
      <c r="BN45">
        <f t="shared" si="18"/>
        <v>1.2820512820512822E-2</v>
      </c>
      <c r="BO45">
        <f t="shared" si="21"/>
        <v>0</v>
      </c>
      <c r="BP45">
        <f t="shared" si="18"/>
        <v>8.9743589743589744E-2</v>
      </c>
      <c r="BQ45">
        <f t="shared" si="18"/>
        <v>0.15384615384615385</v>
      </c>
      <c r="BR45">
        <f t="shared" si="22"/>
        <v>63.6</v>
      </c>
      <c r="BS45">
        <f t="shared" si="18"/>
        <v>0.12820512820512822</v>
      </c>
      <c r="BT45">
        <f t="shared" si="18"/>
        <v>0.11538461538461539</v>
      </c>
      <c r="BU45">
        <f t="shared" si="18"/>
        <v>0.24358974358974358</v>
      </c>
      <c r="BV45">
        <f t="shared" si="23"/>
        <v>2.5641025641025644E-2</v>
      </c>
      <c r="BW45">
        <f t="shared" si="23"/>
        <v>8.9743589743589744E-2</v>
      </c>
      <c r="BX45">
        <f t="shared" si="23"/>
        <v>2.5641025641025644E-2</v>
      </c>
      <c r="BY45">
        <f t="shared" si="23"/>
        <v>6.4102564102564111E-2</v>
      </c>
      <c r="BZ45">
        <f t="shared" si="24"/>
        <v>0.11538461538461539</v>
      </c>
      <c r="CE45" s="72" t="str">
        <f t="shared" si="25"/>
        <v>Kayla Belles</v>
      </c>
      <c r="CF45" s="9">
        <v>46</v>
      </c>
      <c r="CG45" t="s">
        <v>31</v>
      </c>
      <c r="CH45">
        <v>19</v>
      </c>
      <c r="CI45">
        <v>7.8</v>
      </c>
      <c r="CJ45">
        <v>25.5</v>
      </c>
      <c r="CK45">
        <v>0.81</v>
      </c>
      <c r="CL45">
        <v>35.700000000000003</v>
      </c>
      <c r="CM45">
        <v>1.5</v>
      </c>
      <c r="CN45">
        <v>16</v>
      </c>
      <c r="CO45">
        <v>13.7</v>
      </c>
      <c r="CP45">
        <v>12.6</v>
      </c>
      <c r="CQ45">
        <v>13.1</v>
      </c>
      <c r="CR45">
        <v>4.9000000000000004</v>
      </c>
      <c r="CS45">
        <v>17.399999999999999</v>
      </c>
      <c r="CT45">
        <v>0.28999999999999998</v>
      </c>
      <c r="CU45">
        <v>1.5</v>
      </c>
      <c r="CV45">
        <v>5.9</v>
      </c>
      <c r="CW45">
        <v>6.7</v>
      </c>
      <c r="CX45" s="213"/>
      <c r="CY45" s="213"/>
      <c r="CZ45" s="213"/>
      <c r="DA45" s="213"/>
      <c r="DB45" s="213"/>
      <c r="DC45" s="213"/>
      <c r="DD45" s="213"/>
    </row>
    <row r="46" spans="2:111" x14ac:dyDescent="0.2">
      <c r="B46" s="95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X46" s="72" t="s">
        <v>70</v>
      </c>
      <c r="Y46" s="9">
        <v>51</v>
      </c>
      <c r="Z46" t="s">
        <v>31</v>
      </c>
      <c r="AA46">
        <v>20</v>
      </c>
      <c r="AB46">
        <v>5.7</v>
      </c>
      <c r="AC46">
        <v>1.6</v>
      </c>
      <c r="AD46">
        <v>0.6</v>
      </c>
      <c r="AE46">
        <v>1.2</v>
      </c>
      <c r="AF46">
        <v>44</v>
      </c>
      <c r="AG46">
        <v>0.1</v>
      </c>
      <c r="AH46">
        <v>0.4</v>
      </c>
      <c r="AI46">
        <v>25</v>
      </c>
      <c r="AJ46">
        <v>0.5</v>
      </c>
      <c r="AK46">
        <v>0.8</v>
      </c>
      <c r="AL46">
        <v>52.9</v>
      </c>
      <c r="AM46">
        <v>0.1</v>
      </c>
      <c r="AN46">
        <v>0.1</v>
      </c>
      <c r="AO46">
        <v>50</v>
      </c>
      <c r="AP46">
        <v>0</v>
      </c>
      <c r="AQ46">
        <v>0.3</v>
      </c>
      <c r="AR46">
        <v>0.3</v>
      </c>
      <c r="AS46">
        <v>0.2</v>
      </c>
      <c r="AT46">
        <v>0.4</v>
      </c>
      <c r="AU46">
        <v>0.2</v>
      </c>
      <c r="AV46">
        <v>0</v>
      </c>
      <c r="AW46">
        <v>0.7</v>
      </c>
      <c r="BA46" s="72" t="s">
        <v>70</v>
      </c>
      <c r="BB46" s="9">
        <v>51</v>
      </c>
      <c r="BC46" t="s">
        <v>31</v>
      </c>
      <c r="BD46">
        <v>20</v>
      </c>
      <c r="BE46">
        <v>5.7</v>
      </c>
      <c r="BF46">
        <f t="shared" si="18"/>
        <v>0.2807017543859649</v>
      </c>
      <c r="BG46">
        <f t="shared" si="18"/>
        <v>0.10526315789473684</v>
      </c>
      <c r="BH46">
        <f t="shared" si="18"/>
        <v>0.21052631578947367</v>
      </c>
      <c r="BI46">
        <f t="shared" si="19"/>
        <v>44</v>
      </c>
      <c r="BJ46">
        <f t="shared" si="18"/>
        <v>1.7543859649122806E-2</v>
      </c>
      <c r="BK46">
        <f t="shared" si="18"/>
        <v>7.0175438596491224E-2</v>
      </c>
      <c r="BL46">
        <f t="shared" si="20"/>
        <v>25</v>
      </c>
      <c r="BM46">
        <f t="shared" si="18"/>
        <v>8.771929824561403E-2</v>
      </c>
      <c r="BN46">
        <f t="shared" si="18"/>
        <v>0.14035087719298245</v>
      </c>
      <c r="BO46">
        <f t="shared" si="21"/>
        <v>52.9</v>
      </c>
      <c r="BP46">
        <f t="shared" si="18"/>
        <v>1.7543859649122806E-2</v>
      </c>
      <c r="BQ46">
        <f t="shared" si="18"/>
        <v>1.7543859649122806E-2</v>
      </c>
      <c r="BR46">
        <f t="shared" si="22"/>
        <v>50</v>
      </c>
      <c r="BS46">
        <f t="shared" si="18"/>
        <v>0</v>
      </c>
      <c r="BT46">
        <f t="shared" si="18"/>
        <v>5.2631578947368418E-2</v>
      </c>
      <c r="BU46">
        <f t="shared" si="18"/>
        <v>5.2631578947368418E-2</v>
      </c>
      <c r="BV46">
        <f t="shared" si="23"/>
        <v>3.5087719298245612E-2</v>
      </c>
      <c r="BW46">
        <f t="shared" si="23"/>
        <v>7.0175438596491224E-2</v>
      </c>
      <c r="BX46">
        <f t="shared" si="23"/>
        <v>3.5087719298245612E-2</v>
      </c>
      <c r="BY46">
        <f t="shared" si="23"/>
        <v>0</v>
      </c>
      <c r="BZ46">
        <f t="shared" si="24"/>
        <v>0.12280701754385964</v>
      </c>
      <c r="CE46" s="72" t="str">
        <f t="shared" si="25"/>
        <v>Claire Hendrickson</v>
      </c>
      <c r="CF46" s="9">
        <v>51</v>
      </c>
      <c r="CG46" t="s">
        <v>40</v>
      </c>
      <c r="CH46">
        <v>20</v>
      </c>
      <c r="CI46">
        <v>5.7</v>
      </c>
      <c r="CJ46">
        <v>14.1</v>
      </c>
      <c r="CK46">
        <v>1.23</v>
      </c>
      <c r="CL46">
        <v>62</v>
      </c>
      <c r="CM46">
        <v>65.5</v>
      </c>
      <c r="CN46">
        <v>10.6</v>
      </c>
      <c r="CO46">
        <v>0</v>
      </c>
      <c r="CP46">
        <v>5.8</v>
      </c>
      <c r="CQ46">
        <v>2.9</v>
      </c>
      <c r="CR46">
        <v>7.6</v>
      </c>
      <c r="CS46">
        <v>23.6</v>
      </c>
      <c r="CT46">
        <v>0.62</v>
      </c>
      <c r="CU46">
        <v>2.4</v>
      </c>
      <c r="CV46">
        <v>0</v>
      </c>
      <c r="CW46">
        <v>6.8</v>
      </c>
      <c r="CX46" s="213"/>
      <c r="CY46" s="213"/>
      <c r="CZ46" s="213"/>
      <c r="DA46" s="213"/>
      <c r="DB46" s="213"/>
      <c r="DC46" s="213"/>
      <c r="DD46" s="213"/>
    </row>
    <row r="47" spans="2:111" x14ac:dyDescent="0.2">
      <c r="B47" s="95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X47" s="72" t="s">
        <v>71</v>
      </c>
      <c r="Y47" s="9">
        <v>55</v>
      </c>
      <c r="Z47" t="s">
        <v>40</v>
      </c>
      <c r="AA47">
        <v>9</v>
      </c>
      <c r="AB47">
        <v>4.0999999999999996</v>
      </c>
      <c r="AC47">
        <v>1.2</v>
      </c>
      <c r="AD47">
        <v>0.3</v>
      </c>
      <c r="AE47">
        <v>0.7</v>
      </c>
      <c r="AF47">
        <v>50</v>
      </c>
      <c r="AG47">
        <v>0.3</v>
      </c>
      <c r="AH47">
        <v>0.7</v>
      </c>
      <c r="AI47">
        <v>50</v>
      </c>
      <c r="AJ47">
        <v>0</v>
      </c>
      <c r="AK47">
        <v>0</v>
      </c>
      <c r="AL47">
        <v>0</v>
      </c>
      <c r="AM47">
        <v>0.6</v>
      </c>
      <c r="AN47">
        <v>0.7</v>
      </c>
      <c r="AO47">
        <v>83.3</v>
      </c>
      <c r="AP47">
        <v>0.3</v>
      </c>
      <c r="AQ47">
        <v>0.3</v>
      </c>
      <c r="AR47">
        <v>0.7</v>
      </c>
      <c r="AS47">
        <v>0</v>
      </c>
      <c r="AT47">
        <v>0.8</v>
      </c>
      <c r="AU47">
        <v>0.1</v>
      </c>
      <c r="AV47">
        <v>0</v>
      </c>
      <c r="AW47">
        <v>1</v>
      </c>
      <c r="BA47" s="72" t="s">
        <v>71</v>
      </c>
      <c r="BB47" s="9">
        <v>55</v>
      </c>
      <c r="BC47" t="s">
        <v>40</v>
      </c>
      <c r="BD47">
        <v>9</v>
      </c>
      <c r="BE47">
        <v>4.0999999999999996</v>
      </c>
      <c r="BF47">
        <f t="shared" si="18"/>
        <v>0.29268292682926833</v>
      </c>
      <c r="BG47">
        <f t="shared" si="18"/>
        <v>7.3170731707317083E-2</v>
      </c>
      <c r="BH47">
        <f t="shared" si="18"/>
        <v>0.17073170731707318</v>
      </c>
      <c r="BI47">
        <f t="shared" si="19"/>
        <v>50</v>
      </c>
      <c r="BJ47">
        <f t="shared" si="18"/>
        <v>7.3170731707317083E-2</v>
      </c>
      <c r="BK47">
        <f t="shared" si="18"/>
        <v>0.17073170731707318</v>
      </c>
      <c r="BL47">
        <f t="shared" si="20"/>
        <v>50</v>
      </c>
      <c r="BM47">
        <f t="shared" si="18"/>
        <v>0</v>
      </c>
      <c r="BN47">
        <f t="shared" si="18"/>
        <v>0</v>
      </c>
      <c r="BO47">
        <f t="shared" si="21"/>
        <v>0</v>
      </c>
      <c r="BP47">
        <f t="shared" si="18"/>
        <v>0.14634146341463417</v>
      </c>
      <c r="BQ47">
        <f t="shared" si="18"/>
        <v>0.17073170731707318</v>
      </c>
      <c r="BR47">
        <f t="shared" si="22"/>
        <v>83.3</v>
      </c>
      <c r="BS47">
        <f t="shared" si="18"/>
        <v>7.3170731707317083E-2</v>
      </c>
      <c r="BT47">
        <f t="shared" si="18"/>
        <v>7.3170731707317083E-2</v>
      </c>
      <c r="BU47">
        <f t="shared" si="18"/>
        <v>0.17073170731707318</v>
      </c>
      <c r="BV47">
        <f t="shared" si="23"/>
        <v>0</v>
      </c>
      <c r="BW47">
        <f t="shared" si="23"/>
        <v>0.19512195121951223</v>
      </c>
      <c r="BX47">
        <f t="shared" si="23"/>
        <v>2.4390243902439029E-2</v>
      </c>
      <c r="BY47">
        <f t="shared" si="23"/>
        <v>0</v>
      </c>
      <c r="BZ47">
        <f t="shared" si="24"/>
        <v>0.24390243902439027</v>
      </c>
      <c r="CE47" s="72" t="str">
        <f t="shared" si="25"/>
        <v>Nathy Dambo</v>
      </c>
      <c r="CF47" s="9">
        <v>55</v>
      </c>
      <c r="CG47" t="s">
        <v>31</v>
      </c>
      <c r="CH47">
        <v>9</v>
      </c>
      <c r="CI47">
        <v>4.0999999999999996</v>
      </c>
      <c r="CJ47">
        <v>20.100000000000001</v>
      </c>
      <c r="CK47">
        <v>1.24</v>
      </c>
      <c r="CL47">
        <v>50</v>
      </c>
      <c r="CM47">
        <v>0</v>
      </c>
      <c r="CN47">
        <v>32.200000000000003</v>
      </c>
      <c r="CO47">
        <v>8.6</v>
      </c>
      <c r="CP47">
        <v>8.9</v>
      </c>
      <c r="CQ47">
        <v>8.8000000000000007</v>
      </c>
      <c r="CR47">
        <v>0</v>
      </c>
      <c r="CS47">
        <v>44.2</v>
      </c>
      <c r="CT47">
        <v>0</v>
      </c>
      <c r="CU47">
        <v>1.5</v>
      </c>
      <c r="CV47">
        <v>0</v>
      </c>
      <c r="CW47">
        <v>13.3</v>
      </c>
      <c r="CX47" s="213"/>
      <c r="CY47" s="213"/>
      <c r="CZ47" s="213"/>
      <c r="DA47" s="213"/>
      <c r="DB47" s="213"/>
      <c r="DC47" s="213"/>
      <c r="DD47" s="213"/>
    </row>
    <row r="48" spans="2:111" x14ac:dyDescent="0.2">
      <c r="B48" s="2"/>
      <c r="C48" s="2"/>
      <c r="D48" s="2"/>
      <c r="E48" s="2"/>
      <c r="F48" s="2"/>
      <c r="G48" s="2"/>
      <c r="H48" s="2"/>
      <c r="I48" s="3"/>
      <c r="J48" s="3" t="s">
        <v>72</v>
      </c>
      <c r="K48" s="3"/>
      <c r="L48" s="2"/>
      <c r="M48" s="2"/>
      <c r="N48" s="2"/>
      <c r="O48" s="2"/>
      <c r="P48" s="2"/>
      <c r="Q48" s="2"/>
      <c r="R48" s="2"/>
      <c r="S48" s="2"/>
      <c r="T48" s="2"/>
      <c r="X48" s="96" t="s">
        <v>73</v>
      </c>
      <c r="Y48" s="97">
        <v>56</v>
      </c>
      <c r="Z48" s="56" t="s">
        <v>31</v>
      </c>
      <c r="AA48" s="56">
        <v>3</v>
      </c>
      <c r="AB48" s="56">
        <v>1.7</v>
      </c>
      <c r="AC48" s="56">
        <v>0</v>
      </c>
      <c r="AD48" s="56">
        <v>0</v>
      </c>
      <c r="AE48" s="56">
        <v>0.3</v>
      </c>
      <c r="AF48" s="56">
        <v>0</v>
      </c>
      <c r="AG48" s="56">
        <v>0</v>
      </c>
      <c r="AH48" s="56">
        <v>0</v>
      </c>
      <c r="AI48" s="56">
        <v>0</v>
      </c>
      <c r="AJ48" s="56">
        <v>0</v>
      </c>
      <c r="AK48" s="56">
        <v>0.3</v>
      </c>
      <c r="AL48" s="56">
        <v>0</v>
      </c>
      <c r="AM48" s="56">
        <v>0</v>
      </c>
      <c r="AN48" s="56">
        <v>0</v>
      </c>
      <c r="AO48" s="56">
        <v>0</v>
      </c>
      <c r="AP48" s="56">
        <v>0</v>
      </c>
      <c r="AQ48" s="56">
        <v>0.7</v>
      </c>
      <c r="AR48" s="56">
        <v>0.7</v>
      </c>
      <c r="AS48" s="56">
        <v>0.3</v>
      </c>
      <c r="AT48" s="56">
        <v>0.3</v>
      </c>
      <c r="AU48" s="56">
        <v>0</v>
      </c>
      <c r="AV48" s="56">
        <v>0.3</v>
      </c>
      <c r="AW48" s="56">
        <v>0.7</v>
      </c>
      <c r="BA48" s="96" t="s">
        <v>73</v>
      </c>
      <c r="BB48" s="97">
        <v>56</v>
      </c>
      <c r="BC48" s="56" t="s">
        <v>31</v>
      </c>
      <c r="BD48" s="56">
        <v>3</v>
      </c>
      <c r="BE48" s="56">
        <v>1.7</v>
      </c>
      <c r="BF48">
        <f t="shared" si="18"/>
        <v>0</v>
      </c>
      <c r="BG48">
        <f t="shared" si="18"/>
        <v>0</v>
      </c>
      <c r="BH48">
        <f t="shared" si="18"/>
        <v>0.17647058823529413</v>
      </c>
      <c r="BI48">
        <f t="shared" si="19"/>
        <v>0</v>
      </c>
      <c r="BJ48">
        <f t="shared" si="18"/>
        <v>0</v>
      </c>
      <c r="BK48">
        <f t="shared" si="18"/>
        <v>0</v>
      </c>
      <c r="BL48">
        <f t="shared" si="20"/>
        <v>0</v>
      </c>
      <c r="BM48">
        <f t="shared" si="18"/>
        <v>0</v>
      </c>
      <c r="BN48">
        <f t="shared" si="18"/>
        <v>0.17647058823529413</v>
      </c>
      <c r="BO48">
        <f t="shared" si="21"/>
        <v>0</v>
      </c>
      <c r="BP48">
        <f t="shared" si="18"/>
        <v>0</v>
      </c>
      <c r="BQ48">
        <f t="shared" si="18"/>
        <v>0</v>
      </c>
      <c r="BR48">
        <f t="shared" si="22"/>
        <v>0</v>
      </c>
      <c r="BS48">
        <f t="shared" si="18"/>
        <v>0</v>
      </c>
      <c r="BT48">
        <f t="shared" si="18"/>
        <v>0.41176470588235292</v>
      </c>
      <c r="BU48">
        <f t="shared" si="18"/>
        <v>0.41176470588235292</v>
      </c>
      <c r="BV48">
        <f t="shared" si="23"/>
        <v>0.17647058823529413</v>
      </c>
      <c r="BW48">
        <f t="shared" si="23"/>
        <v>0.17647058823529413</v>
      </c>
      <c r="BX48">
        <f t="shared" si="23"/>
        <v>0</v>
      </c>
      <c r="BY48">
        <f t="shared" si="23"/>
        <v>0.17647058823529413</v>
      </c>
      <c r="BZ48">
        <f t="shared" si="24"/>
        <v>0.41176470588235292</v>
      </c>
      <c r="CE48" s="72" t="str">
        <f t="shared" si="25"/>
        <v>Laurel Jacqmain</v>
      </c>
      <c r="CF48" s="55">
        <v>56</v>
      </c>
      <c r="CG48" t="s">
        <v>31</v>
      </c>
      <c r="CH48">
        <v>3</v>
      </c>
      <c r="CI48">
        <v>1.7</v>
      </c>
      <c r="CJ48">
        <v>18.8</v>
      </c>
      <c r="CK48">
        <v>0</v>
      </c>
      <c r="CL48">
        <v>0</v>
      </c>
      <c r="CM48">
        <v>100</v>
      </c>
      <c r="CN48">
        <v>0</v>
      </c>
      <c r="CO48">
        <v>0</v>
      </c>
      <c r="CP48">
        <v>43.9</v>
      </c>
      <c r="CQ48">
        <v>21.6</v>
      </c>
      <c r="CR48">
        <v>29.3</v>
      </c>
      <c r="CS48">
        <v>50</v>
      </c>
      <c r="CT48">
        <v>1</v>
      </c>
      <c r="CU48">
        <v>0</v>
      </c>
      <c r="CV48">
        <v>19.3</v>
      </c>
      <c r="CW48">
        <v>22</v>
      </c>
      <c r="CX48" s="213"/>
      <c r="CY48" s="213"/>
      <c r="CZ48" s="213"/>
      <c r="DA48" s="213"/>
      <c r="DB48" s="213"/>
      <c r="DC48" s="213"/>
      <c r="DD48" s="213"/>
    </row>
    <row r="49" spans="2:108" x14ac:dyDescent="0.2">
      <c r="B49" s="10"/>
      <c r="C49" s="11" t="s">
        <v>9</v>
      </c>
      <c r="D49" s="11" t="s">
        <v>10</v>
      </c>
      <c r="E49" s="11" t="s">
        <v>11</v>
      </c>
      <c r="F49" s="11" t="s">
        <v>12</v>
      </c>
      <c r="G49" s="11" t="s">
        <v>16</v>
      </c>
      <c r="H49" s="11" t="s">
        <v>17</v>
      </c>
      <c r="I49" s="11" t="s">
        <v>18</v>
      </c>
      <c r="J49" s="11" t="s">
        <v>19</v>
      </c>
      <c r="K49" s="11" t="s">
        <v>20</v>
      </c>
      <c r="L49" s="11" t="s">
        <v>21</v>
      </c>
      <c r="M49" s="11" t="s">
        <v>22</v>
      </c>
      <c r="N49" s="11" t="s">
        <v>23</v>
      </c>
      <c r="O49" s="11" t="s">
        <v>24</v>
      </c>
      <c r="P49" s="11" t="s">
        <v>25</v>
      </c>
      <c r="Q49" s="11" t="s">
        <v>26</v>
      </c>
      <c r="R49" s="11" t="s">
        <v>27</v>
      </c>
      <c r="S49" s="11" t="s">
        <v>28</v>
      </c>
      <c r="T49" s="11" t="s">
        <v>29</v>
      </c>
      <c r="AA49" s="2"/>
      <c r="AB49" s="2"/>
      <c r="AC49" s="225">
        <f>SUM(AC36:AC48)</f>
        <v>84.399999999999977</v>
      </c>
      <c r="AD49" s="225">
        <f>SUM(AD36:AD48)</f>
        <v>30.800000000000004</v>
      </c>
      <c r="AE49" s="225">
        <f>SUM(AE36:AE48)</f>
        <v>70.000000000000014</v>
      </c>
      <c r="AF49" s="226">
        <f>AD49/AE49</f>
        <v>0.43999999999999995</v>
      </c>
      <c r="AG49" s="225">
        <f>SUM(AG36:AG48)</f>
        <v>22.900000000000006</v>
      </c>
      <c r="AH49" s="225">
        <f>SUM(AH36:AH48)</f>
        <v>48.8</v>
      </c>
      <c r="AI49" s="226">
        <f>AG49/AH49</f>
        <v>0.46926229508196737</v>
      </c>
      <c r="AJ49" s="225">
        <f>SUM(AJ36:AJ48)</f>
        <v>7.8</v>
      </c>
      <c r="AK49" s="225">
        <f>SUM(AK36:AK48)</f>
        <v>21.600000000000005</v>
      </c>
      <c r="AL49" s="226">
        <f>AJ49/AK49</f>
        <v>0.36111111111111099</v>
      </c>
      <c r="AM49" s="225">
        <f>SUM(AM36:AM48)</f>
        <v>15.7</v>
      </c>
      <c r="AN49" s="225">
        <f>SUM(AN36:AN48)</f>
        <v>21.8</v>
      </c>
      <c r="AO49" s="226">
        <f>AM49/AN49</f>
        <v>0.72018348623853201</v>
      </c>
      <c r="AP49" s="225">
        <f t="shared" ref="AP49:AW49" si="26">SUM(AP36:AP48)</f>
        <v>12.1</v>
      </c>
      <c r="AQ49" s="225">
        <f t="shared" si="26"/>
        <v>26.799999999999997</v>
      </c>
      <c r="AR49" s="225">
        <f t="shared" si="26"/>
        <v>39.200000000000003</v>
      </c>
      <c r="AS49" s="225">
        <f t="shared" si="26"/>
        <v>19.700000000000003</v>
      </c>
      <c r="AT49" s="225">
        <f t="shared" si="26"/>
        <v>16.200000000000003</v>
      </c>
      <c r="AU49" s="225">
        <f t="shared" si="26"/>
        <v>9.1999999999999993</v>
      </c>
      <c r="AV49" s="225">
        <f t="shared" si="26"/>
        <v>4.3</v>
      </c>
      <c r="AW49" s="225">
        <f t="shared" si="26"/>
        <v>21.599999999999998</v>
      </c>
      <c r="BD49" s="2"/>
      <c r="BE49" s="2"/>
      <c r="BF49" s="222">
        <f>SUMPRODUCT($BE$17:$BE$30,BF35:BF48)</f>
        <v>70.296675096903854</v>
      </c>
      <c r="BG49" s="222">
        <f t="shared" ref="BG49" si="27">SUMPRODUCT($BE$17:$BE$30,BG35:BG48)</f>
        <v>25.551466093519558</v>
      </c>
      <c r="BH49" s="222">
        <f t="shared" ref="BH49" si="28">SUMPRODUCT($BE$17:$BE$30,BH35:BH48)</f>
        <v>58.83391349550898</v>
      </c>
      <c r="BI49" s="227">
        <f>BG49/BH49</f>
        <v>0.43429825716880111</v>
      </c>
      <c r="BJ49" s="222">
        <f t="shared" ref="BJ49" si="29">SUMPRODUCT($BE$17:$BE$30,BJ35:BJ48)</f>
        <v>18.901037500104486</v>
      </c>
      <c r="BK49" s="222">
        <f t="shared" ref="BK49" si="30">SUMPRODUCT($BE$17:$BE$30,BK35:BK48)</f>
        <v>40.384495959198858</v>
      </c>
      <c r="BL49" s="227">
        <f>BJ49/BK49</f>
        <v>0.46802707452881237</v>
      </c>
      <c r="BM49" s="222">
        <f t="shared" ref="BM49" si="31">SUMPRODUCT($BE$17:$BE$30,BM35:BM48)</f>
        <v>6.5615772420637279</v>
      </c>
      <c r="BN49" s="222">
        <f t="shared" ref="BN49" si="32">SUMPRODUCT($BE$17:$BE$30,BN35:BN48)</f>
        <v>18.784926712549343</v>
      </c>
      <c r="BO49" s="227">
        <f>BM49/BN49</f>
        <v>0.34930012464090376</v>
      </c>
      <c r="BP49" s="222">
        <f t="shared" ref="BP49" si="33">SUMPRODUCT($BE$17:$BE$30,BP35:BP48)</f>
        <v>13.139596564058751</v>
      </c>
      <c r="BQ49" s="222">
        <f t="shared" ref="BQ49" si="34">SUMPRODUCT($BE$17:$BE$30,BQ35:BQ48)</f>
        <v>18.064349311690822</v>
      </c>
      <c r="BR49" s="227">
        <f>BP49/BQ49</f>
        <v>0.72737724106979662</v>
      </c>
      <c r="BS49" s="222">
        <f t="shared" ref="BS49" si="35">SUMPRODUCT($BE$17:$BE$30,BS35:BS48)</f>
        <v>10.001932477598322</v>
      </c>
      <c r="BT49" s="222">
        <f t="shared" ref="BT49" si="36">SUMPRODUCT($BE$17:$BE$30,BT35:BT48)</f>
        <v>23.802654676117879</v>
      </c>
      <c r="BU49" s="222">
        <f t="shared" ref="BU49" si="37">SUMPRODUCT($BE$17:$BE$30,BU35:BU48)</f>
        <v>34.095527244040049</v>
      </c>
      <c r="BV49" s="222">
        <f t="shared" ref="BV49" si="38">SUMPRODUCT($BE$17:$BE$30,BV35:BV48)</f>
        <v>17.003756855067639</v>
      </c>
      <c r="BW49" s="222">
        <f t="shared" ref="BW49" si="39">SUMPRODUCT($BE$17:$BE$30,BW35:BW48)</f>
        <v>14.107063887462107</v>
      </c>
      <c r="BX49" s="222">
        <f t="shared" ref="BX49" si="40">SUMPRODUCT($BE$17:$BE$30,BX35:BX48)</f>
        <v>7.5545274286289592</v>
      </c>
      <c r="BY49" s="222">
        <f t="shared" ref="BY49" si="41">SUMPRODUCT($BE$17:$BE$30,BY35:BY48)</f>
        <v>4.1768329197694003</v>
      </c>
      <c r="BZ49" s="222">
        <f t="shared" ref="BZ49" si="42">SUMPRODUCT($BE$17:$BE$30,BZ35:BZ48)</f>
        <v>19.029877548299059</v>
      </c>
      <c r="CE49" s="2"/>
      <c r="CF49" s="2"/>
      <c r="CG49" s="2"/>
      <c r="CH49" s="2"/>
      <c r="CI49" s="2"/>
      <c r="CJ49" s="222">
        <f>SUMPRODUCT(CJ35:CJ48,CI35:CI48)/SUM(CI35:CI48)</f>
        <v>20.539432176656149</v>
      </c>
      <c r="CK49" s="222">
        <f t="shared" ref="CK49" si="43">SUMPRODUCT(CK35:CK48,CJ35:CJ48)/SUM(CJ35:CJ48)</f>
        <v>0.98764233855559791</v>
      </c>
      <c r="CL49" s="222">
        <f t="shared" ref="CL49" si="44">SUMPRODUCT(CL35:CL48,CK35:CK48)/SUM(CK35:CK48)</f>
        <v>50.816329704510117</v>
      </c>
      <c r="CM49" s="222">
        <f t="shared" ref="CM49" si="45">SUMPRODUCT(CM35:CM48,CL35:CL48)/SUM(CL35:CL48)</f>
        <v>27.247448894798072</v>
      </c>
      <c r="CN49" s="222">
        <f t="shared" ref="CN49" si="46">SUMPRODUCT(CN35:CN48,CM35:CM48)/SUM(CM35:CM48)</f>
        <v>11.60549125831076</v>
      </c>
      <c r="CO49" s="222">
        <f t="shared" ref="CO49" si="47">SUMPRODUCT(CO35:CO48,CN35:CN48)/SUM(CN35:CN48)</f>
        <v>6.2962128475551289</v>
      </c>
      <c r="CP49" s="222">
        <f t="shared" ref="CP49" si="48">SUMPRODUCT(CP35:CP48,CO35:CO48)/SUM(CO35:CO48)</f>
        <v>13.671317829457367</v>
      </c>
      <c r="CQ49" s="222">
        <f t="shared" ref="CQ49" si="49">SUMPRODUCT(CQ35:CQ48,CP35:CP48)/SUM(CP35:CP48)</f>
        <v>12.876907001044929</v>
      </c>
      <c r="CR49" s="222">
        <f t="shared" ref="CR49" si="50">SUMPRODUCT(CR35:CR48,CQ35:CQ48)/SUM(CQ35:CQ48)</f>
        <v>15.256404494382023</v>
      </c>
      <c r="CS49" s="222">
        <f t="shared" ref="CS49" si="51">SUMPRODUCT(CS35:CS48,CR35:CR48)/SUM(CR35:CR48)</f>
        <v>21.882176656151415</v>
      </c>
      <c r="CT49" s="222">
        <f t="shared" ref="CT49" si="52">SUMPRODUCT(CT35:CT48,CS35:CS48)/SUM(CS35:CS48)</f>
        <v>0.92455861581920906</v>
      </c>
      <c r="CU49" s="222">
        <f t="shared" ref="CU49" si="53">SUMPRODUCT(CU35:CU48,CT35:CT48)/SUM(CT35:CT48)</f>
        <v>2.3002962962962963</v>
      </c>
      <c r="CV49" s="222">
        <f t="shared" ref="CV49" si="54">SUMPRODUCT(CV35:CV48,CU35:CU48)/SUM(CU35:CU48)</f>
        <v>1.4161048689138578</v>
      </c>
      <c r="CW49" s="222">
        <f t="shared" ref="CW49" si="55">SUMPRODUCT(CW35:CW48,CV35:CV48)/SUM(CV35:CV48)</f>
        <v>13.567160493827162</v>
      </c>
      <c r="CX49" s="42"/>
      <c r="CY49" s="42"/>
      <c r="CZ49" s="42"/>
      <c r="DA49" s="42"/>
      <c r="DB49" s="42"/>
      <c r="DC49" s="42"/>
      <c r="DD49" s="42"/>
    </row>
    <row r="50" spans="2:108" x14ac:dyDescent="0.2">
      <c r="B50" s="12" t="s">
        <v>46</v>
      </c>
      <c r="C50" s="58">
        <v>6</v>
      </c>
      <c r="D50" s="15">
        <v>2</v>
      </c>
      <c r="E50" s="17">
        <v>5</v>
      </c>
      <c r="F50" s="98">
        <v>0.4</v>
      </c>
      <c r="G50" s="14">
        <v>0</v>
      </c>
      <c r="H50" s="14">
        <v>0</v>
      </c>
      <c r="I50" s="85" t="s">
        <v>67</v>
      </c>
      <c r="J50" s="14">
        <v>1</v>
      </c>
      <c r="K50" s="15">
        <v>1</v>
      </c>
      <c r="L50" s="14">
        <v>1</v>
      </c>
      <c r="M50" s="20">
        <v>0</v>
      </c>
      <c r="N50" s="15">
        <v>2</v>
      </c>
      <c r="O50" s="15">
        <v>3</v>
      </c>
      <c r="P50" s="20">
        <v>0</v>
      </c>
      <c r="Q50" s="14">
        <v>1</v>
      </c>
      <c r="R50" s="14">
        <v>0</v>
      </c>
      <c r="S50" s="14">
        <v>1</v>
      </c>
      <c r="T50" s="23">
        <v>1</v>
      </c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  <c r="AL50" s="2"/>
      <c r="AM50" s="2"/>
      <c r="AN50" s="2"/>
      <c r="BC50" s="8"/>
      <c r="BD50" s="8"/>
      <c r="BE50" s="8"/>
      <c r="BF50" s="8"/>
      <c r="BG50" s="8"/>
      <c r="BH50" s="8"/>
      <c r="BI50" s="8"/>
      <c r="BJ50" s="8"/>
      <c r="BK50" s="8"/>
      <c r="BL50" s="8"/>
      <c r="BM50" s="8"/>
      <c r="BN50" s="8"/>
      <c r="BO50" s="8"/>
      <c r="BP50" s="8"/>
      <c r="BQ50" s="8"/>
      <c r="BR50" s="8"/>
      <c r="BS50" s="8"/>
      <c r="BT50" s="8"/>
    </row>
    <row r="51" spans="2:108" x14ac:dyDescent="0.2">
      <c r="B51" s="24" t="s">
        <v>48</v>
      </c>
      <c r="C51" s="99">
        <v>11</v>
      </c>
      <c r="D51" s="100">
        <v>4</v>
      </c>
      <c r="E51" s="101">
        <v>9</v>
      </c>
      <c r="F51" s="77">
        <v>0.44400000000000001</v>
      </c>
      <c r="G51" s="39">
        <v>0</v>
      </c>
      <c r="H51" s="39">
        <v>0</v>
      </c>
      <c r="I51" s="91" t="s">
        <v>67</v>
      </c>
      <c r="J51" s="69">
        <v>2</v>
      </c>
      <c r="K51" s="32">
        <v>2</v>
      </c>
      <c r="L51" s="78">
        <v>1</v>
      </c>
      <c r="M51" s="33">
        <v>1</v>
      </c>
      <c r="N51" s="102">
        <v>4</v>
      </c>
      <c r="O51" s="93">
        <v>5</v>
      </c>
      <c r="P51" s="78">
        <v>1</v>
      </c>
      <c r="Q51" s="78">
        <v>2</v>
      </c>
      <c r="R51" s="39">
        <v>0</v>
      </c>
      <c r="S51" s="69">
        <v>1</v>
      </c>
      <c r="T51" s="94">
        <v>2</v>
      </c>
      <c r="BC51" s="8"/>
      <c r="BD51" s="8"/>
      <c r="BE51" s="8"/>
      <c r="BF51" s="8"/>
      <c r="BG51" s="8"/>
      <c r="BH51" s="8"/>
      <c r="BI51" s="8"/>
      <c r="BJ51" s="8"/>
      <c r="BK51" s="8"/>
      <c r="BL51" s="8"/>
      <c r="BM51" s="8"/>
      <c r="BN51" s="8"/>
      <c r="BO51" s="8"/>
      <c r="BP51" s="8"/>
      <c r="BQ51" s="8"/>
      <c r="BR51" s="8"/>
      <c r="BS51" s="8"/>
      <c r="BT51" s="8"/>
    </row>
    <row r="52" spans="2:108" x14ac:dyDescent="0.2">
      <c r="B52" s="103"/>
      <c r="C52" s="42"/>
      <c r="D52" s="42"/>
      <c r="E52" s="42"/>
      <c r="F52" s="42"/>
      <c r="G52" s="42"/>
      <c r="H52" s="42"/>
      <c r="I52" s="42"/>
      <c r="J52" s="42"/>
      <c r="K52" s="42"/>
      <c r="L52" s="42"/>
      <c r="M52" s="42"/>
      <c r="N52" s="42"/>
      <c r="O52" s="42"/>
      <c r="P52" s="42"/>
      <c r="Q52" s="42"/>
      <c r="R52" s="42"/>
      <c r="S52" s="42"/>
      <c r="T52" s="42"/>
      <c r="BC52" s="8"/>
      <c r="BD52" s="8"/>
      <c r="BE52" s="8"/>
      <c r="BF52" s="8"/>
      <c r="BG52" s="8"/>
      <c r="BH52" s="8"/>
      <c r="BI52" s="8"/>
      <c r="BJ52" s="8"/>
      <c r="BK52" s="8"/>
      <c r="BL52" s="8"/>
      <c r="BM52" s="8"/>
      <c r="BN52" s="8"/>
      <c r="BO52" s="8"/>
      <c r="BP52" s="8"/>
      <c r="BQ52" s="8"/>
      <c r="BR52" s="8"/>
      <c r="BS52" s="8"/>
      <c r="BT52" s="8"/>
    </row>
    <row r="53" spans="2:108" x14ac:dyDescent="0.2">
      <c r="B53" s="103"/>
      <c r="C53" s="42"/>
      <c r="D53" s="42"/>
      <c r="E53" s="42"/>
      <c r="F53" s="42"/>
      <c r="G53" s="42"/>
      <c r="H53" s="42"/>
      <c r="I53" s="42"/>
      <c r="J53" s="42"/>
      <c r="K53" s="42"/>
      <c r="L53" s="42"/>
      <c r="M53" s="42"/>
      <c r="N53" s="42"/>
      <c r="O53" s="42"/>
      <c r="P53" s="42"/>
      <c r="Q53" s="42"/>
      <c r="R53" s="42"/>
      <c r="S53" s="42"/>
      <c r="T53" s="42"/>
      <c r="BC53" s="8"/>
      <c r="BD53" s="8"/>
      <c r="BE53" s="8"/>
      <c r="BF53" s="8"/>
      <c r="BG53" s="8"/>
      <c r="BH53" s="8"/>
      <c r="BI53" s="8"/>
      <c r="BJ53" s="8"/>
      <c r="BK53" s="8"/>
      <c r="BL53" s="8"/>
      <c r="BM53" s="8"/>
      <c r="BN53" s="8"/>
      <c r="BO53" s="8"/>
      <c r="BP53" s="8"/>
      <c r="BQ53" s="8"/>
      <c r="BR53" s="8"/>
      <c r="BS53" s="8"/>
      <c r="BT53" s="8"/>
    </row>
    <row r="54" spans="2:108" x14ac:dyDescent="0.2">
      <c r="G54" s="4" t="s">
        <v>74</v>
      </c>
      <c r="BC54" s="8"/>
      <c r="BD54" s="8"/>
      <c r="BE54" s="8"/>
      <c r="BF54" s="8"/>
      <c r="BG54" s="8"/>
      <c r="BH54" s="8"/>
      <c r="BI54" s="8"/>
      <c r="BJ54" s="8"/>
      <c r="BK54" s="8"/>
      <c r="BL54" s="8"/>
      <c r="BM54" s="8"/>
      <c r="BN54" s="8"/>
      <c r="BO54" s="8"/>
      <c r="BP54" s="8"/>
      <c r="BQ54" s="8"/>
      <c r="BR54" s="8"/>
      <c r="BS54" s="8"/>
      <c r="BT54" s="8"/>
    </row>
    <row r="55" spans="2:108" x14ac:dyDescent="0.2">
      <c r="B55" s="104" t="s">
        <v>75</v>
      </c>
      <c r="C55" s="10" t="s">
        <v>76</v>
      </c>
      <c r="D55" s="11" t="s">
        <v>77</v>
      </c>
      <c r="E55" s="11" t="s">
        <v>78</v>
      </c>
      <c r="F55" s="11" t="s">
        <v>79</v>
      </c>
      <c r="G55" s="11" t="s">
        <v>80</v>
      </c>
      <c r="H55" s="11" t="s">
        <v>81</v>
      </c>
      <c r="I55" s="11" t="s">
        <v>21</v>
      </c>
      <c r="J55" s="11" t="s">
        <v>82</v>
      </c>
      <c r="K55" s="11" t="s">
        <v>83</v>
      </c>
      <c r="L55" s="11" t="s">
        <v>84</v>
      </c>
      <c r="M55" s="11" t="s">
        <v>85</v>
      </c>
      <c r="N55" s="11" t="s">
        <v>86</v>
      </c>
      <c r="O55" s="11" t="s">
        <v>87</v>
      </c>
      <c r="P55" s="11" t="s">
        <v>128</v>
      </c>
      <c r="Q55" s="11" t="s">
        <v>126</v>
      </c>
      <c r="R55" s="11" t="s">
        <v>193</v>
      </c>
      <c r="S55" s="11" t="s">
        <v>9</v>
      </c>
      <c r="T55" s="105" t="s">
        <v>88</v>
      </c>
      <c r="U55" s="57"/>
      <c r="V55" s="57"/>
      <c r="BE55" s="8"/>
      <c r="BF55" s="8"/>
      <c r="BG55" s="8"/>
      <c r="BH55" s="8"/>
      <c r="BI55" s="8"/>
      <c r="BJ55" s="8"/>
      <c r="BK55" s="8"/>
      <c r="BL55" s="8"/>
      <c r="BM55" s="8"/>
      <c r="BN55" s="8"/>
      <c r="BO55" s="8"/>
      <c r="BP55" s="8"/>
      <c r="BQ55" s="8"/>
      <c r="BR55" s="8"/>
      <c r="BS55" s="8"/>
      <c r="BT55" s="8"/>
      <c r="BU55" s="8"/>
      <c r="BV55" s="8"/>
    </row>
    <row r="56" spans="2:108" x14ac:dyDescent="0.2">
      <c r="B56" s="106" t="s">
        <v>89</v>
      </c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BE56" s="8"/>
      <c r="BF56" s="8"/>
      <c r="BG56" s="8"/>
      <c r="BH56" s="8"/>
      <c r="BI56" s="8"/>
      <c r="BJ56" s="8"/>
      <c r="BK56" s="8"/>
      <c r="BL56" s="8"/>
      <c r="BM56" s="8"/>
      <c r="BN56" s="8"/>
      <c r="BO56" s="8"/>
      <c r="BP56" s="8"/>
      <c r="BQ56" s="8"/>
      <c r="BR56" s="8"/>
      <c r="BS56" s="8"/>
      <c r="BT56" s="8"/>
      <c r="BU56" s="8"/>
      <c r="BV56" s="8"/>
    </row>
    <row r="57" spans="2:108" x14ac:dyDescent="0.2">
      <c r="B57" s="106" t="s">
        <v>90</v>
      </c>
      <c r="C57" s="107">
        <v>9</v>
      </c>
      <c r="D57" s="108">
        <v>96.23</v>
      </c>
      <c r="E57" s="109">
        <v>95.16</v>
      </c>
      <c r="F57" s="110">
        <v>1.0649999999999999</v>
      </c>
      <c r="G57" s="111">
        <v>70.314999999999998</v>
      </c>
      <c r="H57" s="112">
        <v>1.024</v>
      </c>
      <c r="I57" s="113">
        <v>69.069999999999993</v>
      </c>
      <c r="J57" s="114">
        <v>47.28</v>
      </c>
      <c r="K57" s="115">
        <v>33.634999999999998</v>
      </c>
      <c r="L57" s="116">
        <v>35.799999999999997</v>
      </c>
      <c r="M57" s="110">
        <v>68.25</v>
      </c>
      <c r="N57" s="115">
        <v>58.615000000000002</v>
      </c>
      <c r="O57" s="117">
        <v>9.07</v>
      </c>
      <c r="P57" s="117"/>
      <c r="Q57" s="117"/>
      <c r="R57" s="117"/>
      <c r="S57" s="119">
        <v>68</v>
      </c>
      <c r="T57" s="120">
        <v>67</v>
      </c>
      <c r="U57" s="8"/>
      <c r="V57" s="8"/>
      <c r="BE57" s="8"/>
      <c r="BF57" s="8"/>
      <c r="BG57" s="8"/>
      <c r="BH57" s="8"/>
      <c r="BI57" s="8"/>
      <c r="BJ57" s="8"/>
      <c r="BK57" s="8"/>
      <c r="BL57" s="8"/>
      <c r="BM57" s="8"/>
      <c r="BN57" s="8"/>
      <c r="BO57" s="8"/>
      <c r="BP57" s="8"/>
      <c r="BQ57" s="8"/>
      <c r="BR57" s="8"/>
      <c r="BS57" s="8"/>
      <c r="BT57" s="8"/>
      <c r="BU57" s="8"/>
      <c r="BV57" s="8"/>
    </row>
    <row r="58" spans="2:108" x14ac:dyDescent="0.2">
      <c r="B58" s="106" t="s">
        <v>91</v>
      </c>
      <c r="C58" s="107">
        <v>9</v>
      </c>
      <c r="D58" s="121">
        <v>100.488</v>
      </c>
      <c r="E58" s="122">
        <v>91.512500000000003</v>
      </c>
      <c r="F58" s="123">
        <v>8.9749999999999996</v>
      </c>
      <c r="G58" s="124">
        <v>70.724999999999994</v>
      </c>
      <c r="H58" s="125">
        <v>1.1000000000000001</v>
      </c>
      <c r="I58" s="126">
        <v>72.674999999999997</v>
      </c>
      <c r="J58" s="127">
        <v>48.3125</v>
      </c>
      <c r="K58" s="128">
        <v>41.106299999999997</v>
      </c>
      <c r="L58" s="129">
        <v>37.4938</v>
      </c>
      <c r="M58" s="128">
        <v>72.412499999999994</v>
      </c>
      <c r="N58" s="130">
        <v>53.956200000000003</v>
      </c>
      <c r="O58" s="131">
        <v>8.9875000000000007</v>
      </c>
      <c r="P58" s="131"/>
      <c r="Q58" s="131"/>
      <c r="R58" s="131"/>
      <c r="S58" s="132">
        <v>72</v>
      </c>
      <c r="T58" s="133">
        <v>65</v>
      </c>
      <c r="U58" s="8"/>
      <c r="V58" s="8"/>
      <c r="BE58" s="8"/>
      <c r="BF58" s="8"/>
      <c r="BG58" s="8"/>
      <c r="BH58" s="8"/>
      <c r="BI58" s="8"/>
      <c r="BJ58" s="8"/>
      <c r="BK58" s="8"/>
      <c r="BL58" s="8"/>
      <c r="BM58" s="8"/>
      <c r="BN58" s="8"/>
      <c r="BO58" s="8"/>
      <c r="BP58" s="8"/>
      <c r="BQ58" s="8"/>
      <c r="BR58" s="8"/>
      <c r="BS58" s="8"/>
      <c r="BT58" s="8"/>
      <c r="BU58" s="8"/>
      <c r="BV58" s="8"/>
    </row>
    <row r="59" spans="2:108" x14ac:dyDescent="0.2">
      <c r="B59" s="134" t="s">
        <v>92</v>
      </c>
      <c r="C59" s="107">
        <v>9</v>
      </c>
      <c r="D59" s="135">
        <v>105.3</v>
      </c>
      <c r="E59" s="136">
        <v>94.7941</v>
      </c>
      <c r="F59" s="137">
        <v>10.5059</v>
      </c>
      <c r="G59" s="117">
        <v>70.158799999999999</v>
      </c>
      <c r="H59" s="138">
        <v>1.1035299999999999</v>
      </c>
      <c r="I59" s="139">
        <v>74.841200000000001</v>
      </c>
      <c r="J59" s="140">
        <v>48.347099999999998</v>
      </c>
      <c r="K59" s="128">
        <v>40.405900000000003</v>
      </c>
      <c r="L59" s="141">
        <v>32.882399999999997</v>
      </c>
      <c r="M59" s="142">
        <v>66.388199999999998</v>
      </c>
      <c r="N59" s="143">
        <v>57.658799999999999</v>
      </c>
      <c r="O59" s="144">
        <v>8.8176500000000004</v>
      </c>
      <c r="P59" s="144"/>
      <c r="Q59" s="144"/>
      <c r="R59" s="144"/>
      <c r="S59" s="145">
        <v>75</v>
      </c>
      <c r="T59" s="118">
        <v>68</v>
      </c>
      <c r="U59" s="8"/>
      <c r="V59" s="8"/>
      <c r="BE59" s="8"/>
      <c r="BF59" s="8"/>
      <c r="BG59" s="8"/>
      <c r="BH59" s="8"/>
      <c r="BI59" s="8"/>
      <c r="BJ59" s="8"/>
      <c r="BK59" s="8"/>
      <c r="BL59" s="8"/>
      <c r="BM59" s="8"/>
      <c r="BN59" s="8"/>
      <c r="BO59" s="8"/>
      <c r="BP59" s="8"/>
      <c r="BQ59" s="8"/>
      <c r="BR59" s="8"/>
      <c r="BS59" s="8"/>
      <c r="BT59" s="8"/>
      <c r="BU59" s="8"/>
      <c r="BV59" s="8"/>
    </row>
    <row r="60" spans="2:108" x14ac:dyDescent="0.2">
      <c r="U60" s="8"/>
      <c r="V60" s="8"/>
      <c r="BE60" s="8"/>
      <c r="BF60" s="8"/>
      <c r="BG60" s="8"/>
      <c r="BH60" s="8"/>
      <c r="BI60" s="8"/>
      <c r="BJ60" s="8"/>
      <c r="BK60" s="8"/>
      <c r="BL60" s="8"/>
      <c r="BM60" s="8"/>
      <c r="BN60" s="8"/>
      <c r="BO60" s="8"/>
      <c r="BP60" s="8"/>
      <c r="BQ60" s="8"/>
      <c r="BR60" s="8"/>
      <c r="BS60" s="8"/>
      <c r="BT60" s="8"/>
      <c r="BU60" s="8"/>
      <c r="BV60" s="8"/>
    </row>
    <row r="61" spans="2:108" x14ac:dyDescent="0.2">
      <c r="U61" s="8"/>
      <c r="V61" s="8"/>
      <c r="BE61" s="8"/>
      <c r="BF61" s="8"/>
      <c r="BG61" s="8"/>
      <c r="BH61" s="8"/>
      <c r="BI61" s="8"/>
      <c r="BJ61" s="8"/>
      <c r="BK61" s="8"/>
      <c r="BL61" s="8"/>
      <c r="BM61" s="8"/>
      <c r="BN61" s="8"/>
      <c r="BO61" s="8"/>
      <c r="BP61" s="8"/>
      <c r="BQ61" s="8"/>
      <c r="BR61" s="8"/>
      <c r="BS61" s="8"/>
      <c r="BT61" s="8"/>
      <c r="BU61" s="8"/>
      <c r="BV61" s="8"/>
    </row>
    <row r="62" spans="2:108" x14ac:dyDescent="0.2">
      <c r="G62" s="4" t="s">
        <v>93</v>
      </c>
      <c r="U62" s="8"/>
      <c r="V62" s="8"/>
      <c r="BE62" s="8"/>
      <c r="BF62" s="8"/>
      <c r="BG62" s="8"/>
      <c r="BH62" s="8"/>
      <c r="BI62" s="8"/>
      <c r="BJ62" s="8"/>
      <c r="BK62" s="8"/>
      <c r="BL62" s="8"/>
      <c r="BM62" s="8"/>
      <c r="BN62" s="8"/>
      <c r="BO62" s="8"/>
      <c r="BP62" s="8"/>
      <c r="BQ62" s="8"/>
      <c r="BR62" s="8"/>
      <c r="BS62" s="8"/>
      <c r="BT62" s="8"/>
      <c r="BU62" s="8"/>
      <c r="BV62" s="8"/>
    </row>
    <row r="63" spans="2:108" x14ac:dyDescent="0.2">
      <c r="B63" s="104" t="s">
        <v>75</v>
      </c>
      <c r="C63" s="10" t="s">
        <v>76</v>
      </c>
      <c r="D63" s="11" t="s">
        <v>77</v>
      </c>
      <c r="E63" s="11" t="s">
        <v>78</v>
      </c>
      <c r="F63" s="11" t="s">
        <v>79</v>
      </c>
      <c r="G63" s="11" t="s">
        <v>80</v>
      </c>
      <c r="H63" s="11" t="s">
        <v>81</v>
      </c>
      <c r="I63" s="11" t="s">
        <v>21</v>
      </c>
      <c r="J63" s="11" t="s">
        <v>82</v>
      </c>
      <c r="K63" s="11" t="s">
        <v>83</v>
      </c>
      <c r="L63" s="11" t="s">
        <v>84</v>
      </c>
      <c r="M63" s="11" t="s">
        <v>85</v>
      </c>
      <c r="N63" s="11" t="s">
        <v>86</v>
      </c>
      <c r="O63" s="11" t="s">
        <v>87</v>
      </c>
      <c r="P63" s="11" t="s">
        <v>128</v>
      </c>
      <c r="Q63" s="11" t="s">
        <v>126</v>
      </c>
      <c r="R63" s="11" t="s">
        <v>193</v>
      </c>
      <c r="S63" s="11" t="s">
        <v>9</v>
      </c>
      <c r="T63" s="105" t="s">
        <v>88</v>
      </c>
      <c r="U63" s="57"/>
      <c r="V63" s="57"/>
      <c r="BE63" s="8"/>
      <c r="BF63" s="8"/>
      <c r="BG63" s="8"/>
      <c r="BH63" s="8"/>
      <c r="BI63" s="8"/>
      <c r="BJ63" s="8"/>
      <c r="BK63" s="8"/>
      <c r="BL63" s="8"/>
      <c r="BM63" s="8"/>
      <c r="BN63" s="8"/>
      <c r="BO63" s="8"/>
      <c r="BP63" s="8"/>
      <c r="BQ63" s="8"/>
      <c r="BR63" s="8"/>
      <c r="BS63" s="8"/>
      <c r="BT63" s="8"/>
      <c r="BU63" s="8"/>
      <c r="BV63" s="8"/>
    </row>
    <row r="64" spans="2:108" x14ac:dyDescent="0.2">
      <c r="B64" s="106" t="s">
        <v>89</v>
      </c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BE64" s="8"/>
      <c r="BF64" s="8"/>
      <c r="BG64" s="8"/>
      <c r="BH64" s="8"/>
      <c r="BI64" s="8"/>
      <c r="BJ64" s="8"/>
      <c r="BK64" s="8"/>
      <c r="BL64" s="8"/>
      <c r="BM64" s="8"/>
      <c r="BN64" s="8"/>
      <c r="BO64" s="8"/>
      <c r="BP64" s="8"/>
      <c r="BQ64" s="8"/>
      <c r="BR64" s="8"/>
      <c r="BS64" s="8"/>
      <c r="BT64" s="8"/>
      <c r="BU64" s="8"/>
      <c r="BV64" s="8"/>
    </row>
    <row r="65" spans="2:74" x14ac:dyDescent="0.2">
      <c r="B65" s="106" t="s">
        <v>90</v>
      </c>
      <c r="C65" s="146">
        <v>15</v>
      </c>
      <c r="D65" s="147">
        <v>111.075</v>
      </c>
      <c r="E65" s="148">
        <v>88.2</v>
      </c>
      <c r="F65" s="149">
        <v>22.893699999999999</v>
      </c>
      <c r="G65" s="150">
        <v>73.056299999999993</v>
      </c>
      <c r="H65" s="151">
        <v>1.1299999999999999</v>
      </c>
      <c r="I65" s="152">
        <v>72.443700000000007</v>
      </c>
      <c r="J65" s="153">
        <v>51.0563</v>
      </c>
      <c r="K65" s="154">
        <v>38.487499999999997</v>
      </c>
      <c r="L65" s="155">
        <v>34.200000000000003</v>
      </c>
      <c r="M65" s="156">
        <v>74</v>
      </c>
      <c r="N65" s="157">
        <v>73.325000000000003</v>
      </c>
      <c r="O65" s="158">
        <v>8.4250000000000007</v>
      </c>
      <c r="P65" s="158"/>
      <c r="Q65" s="158"/>
      <c r="R65" s="158"/>
      <c r="S65" s="128">
        <v>81</v>
      </c>
      <c r="T65" s="159">
        <v>64</v>
      </c>
      <c r="U65" s="8"/>
      <c r="V65" s="8"/>
      <c r="BE65" s="57"/>
      <c r="BF65" s="57"/>
      <c r="BG65" s="57"/>
      <c r="BH65" s="57"/>
      <c r="BI65" s="57"/>
      <c r="BJ65" s="57"/>
      <c r="BK65" s="57"/>
      <c r="BL65" s="57"/>
      <c r="BM65" s="57"/>
      <c r="BN65" s="57"/>
      <c r="BO65" s="57"/>
      <c r="BP65" s="57"/>
      <c r="BQ65" s="57"/>
      <c r="BR65" s="57"/>
      <c r="BS65" s="57"/>
      <c r="BT65" s="57"/>
      <c r="BU65" s="57"/>
      <c r="BV65" s="57"/>
    </row>
    <row r="66" spans="2:74" x14ac:dyDescent="0.2">
      <c r="B66" s="106" t="s">
        <v>91</v>
      </c>
      <c r="C66" s="160">
        <v>11</v>
      </c>
      <c r="D66" s="161">
        <v>103.194</v>
      </c>
      <c r="E66" s="162">
        <v>84.962500000000006</v>
      </c>
      <c r="F66" s="163">
        <v>18.231200000000001</v>
      </c>
      <c r="G66" s="164">
        <v>72.831299999999999</v>
      </c>
      <c r="H66" s="155">
        <v>1.0175000000000001</v>
      </c>
      <c r="I66" s="165">
        <v>72.924999999999997</v>
      </c>
      <c r="J66" s="110">
        <v>48.662500000000001</v>
      </c>
      <c r="K66" s="166">
        <v>29.581299999999999</v>
      </c>
      <c r="L66" s="132">
        <v>39.343800000000002</v>
      </c>
      <c r="M66" s="167">
        <v>72.006200000000007</v>
      </c>
      <c r="N66" s="168">
        <v>67.893799999999999</v>
      </c>
      <c r="O66" s="169">
        <v>9.59375</v>
      </c>
      <c r="P66" s="169"/>
      <c r="Q66" s="169"/>
      <c r="R66" s="169"/>
      <c r="S66" s="170">
        <v>76</v>
      </c>
      <c r="T66" s="171">
        <v>62</v>
      </c>
      <c r="U66" s="8"/>
      <c r="V66" s="8"/>
    </row>
    <row r="67" spans="2:74" x14ac:dyDescent="0.2">
      <c r="B67" s="134" t="s">
        <v>92</v>
      </c>
      <c r="C67" s="160">
        <v>11</v>
      </c>
      <c r="D67" s="165">
        <v>103.071</v>
      </c>
      <c r="E67" s="124">
        <v>87.057100000000005</v>
      </c>
      <c r="F67" s="172">
        <v>16.007100000000001</v>
      </c>
      <c r="G67" s="110">
        <v>72.571399999999997</v>
      </c>
      <c r="H67" s="173">
        <v>1.07714</v>
      </c>
      <c r="I67" s="174">
        <v>70.7714</v>
      </c>
      <c r="J67" s="175">
        <v>51.185699999999997</v>
      </c>
      <c r="K67" s="176">
        <v>33.421399999999998</v>
      </c>
      <c r="L67" s="177">
        <v>32.692900000000002</v>
      </c>
      <c r="M67" s="178">
        <v>73.821399999999997</v>
      </c>
      <c r="N67" s="179">
        <v>72.307100000000005</v>
      </c>
      <c r="O67" s="180">
        <v>9.6142900000000004</v>
      </c>
      <c r="P67" s="180"/>
      <c r="Q67" s="180"/>
      <c r="R67" s="180"/>
      <c r="S67" s="181">
        <v>75</v>
      </c>
      <c r="T67" s="127">
        <v>64</v>
      </c>
      <c r="U67" s="8"/>
      <c r="V67" s="8"/>
    </row>
    <row r="69" spans="2:74" x14ac:dyDescent="0.2">
      <c r="B69" s="8"/>
      <c r="C69" s="8"/>
      <c r="D69" s="8"/>
      <c r="E69" s="8"/>
      <c r="F69" s="8"/>
      <c r="G69" s="8"/>
      <c r="H69" s="8"/>
      <c r="I69" s="57"/>
      <c r="J69" s="8"/>
      <c r="K69" s="8"/>
      <c r="L69" s="8"/>
      <c r="M69" s="8"/>
      <c r="N69" s="8"/>
      <c r="O69" s="8"/>
      <c r="P69" s="8"/>
      <c r="Q69" s="8"/>
      <c r="R69" s="8"/>
    </row>
    <row r="70" spans="2:74" x14ac:dyDescent="0.2">
      <c r="B70" s="83"/>
      <c r="C70" s="8"/>
      <c r="D70" s="8"/>
      <c r="E70" s="8"/>
      <c r="F70" s="8"/>
      <c r="G70" s="8"/>
      <c r="H70" s="8"/>
      <c r="I70" s="57"/>
      <c r="J70" s="8"/>
      <c r="K70" s="8"/>
      <c r="L70" s="8"/>
      <c r="M70" s="8"/>
      <c r="N70" s="8"/>
      <c r="O70" s="8"/>
      <c r="P70" s="8"/>
      <c r="Q70" s="8"/>
      <c r="R70" s="8"/>
      <c r="S70" s="8"/>
      <c r="T70" s="8"/>
    </row>
    <row r="71" spans="2:74" x14ac:dyDescent="0.2">
      <c r="B71" s="42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  <c r="O71" s="8"/>
      <c r="P71" s="8"/>
      <c r="Q71" s="8"/>
      <c r="R71" s="8"/>
    </row>
    <row r="72" spans="2:74" x14ac:dyDescent="0.2">
      <c r="B72" s="42"/>
      <c r="C72" s="8"/>
      <c r="D72" s="8"/>
      <c r="E72" s="8"/>
      <c r="F72" s="8"/>
      <c r="G72" s="8"/>
      <c r="H72" s="8"/>
      <c r="I72" s="8"/>
      <c r="J72" s="8"/>
      <c r="K72" s="8"/>
      <c r="L72" s="8"/>
      <c r="M72" s="8"/>
      <c r="N72" s="8"/>
      <c r="O72" s="8"/>
      <c r="P72" s="8"/>
      <c r="Q72" s="8"/>
      <c r="R72" s="8"/>
    </row>
    <row r="73" spans="2:74" x14ac:dyDescent="0.2">
      <c r="B73" s="42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</row>
    <row r="74" spans="2:74" x14ac:dyDescent="0.2">
      <c r="B74" s="42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</row>
    <row r="75" spans="2:74" x14ac:dyDescent="0.2">
      <c r="B75" s="8"/>
      <c r="C75" s="8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</row>
    <row r="76" spans="2:74" x14ac:dyDescent="0.2">
      <c r="B76" s="8"/>
      <c r="C76" s="8"/>
      <c r="D76" s="8"/>
      <c r="E76" s="8"/>
      <c r="F76" s="8"/>
      <c r="G76" s="8"/>
      <c r="H76" s="8"/>
      <c r="I76" s="57"/>
      <c r="J76" s="8"/>
      <c r="K76" s="8"/>
      <c r="L76" s="8"/>
      <c r="M76" s="8"/>
      <c r="N76" s="8"/>
      <c r="O76" s="8"/>
      <c r="P76" s="8"/>
      <c r="Q76" s="8"/>
      <c r="R76" s="8"/>
    </row>
    <row r="77" spans="2:74" x14ac:dyDescent="0.2">
      <c r="B77" s="83"/>
      <c r="C77" s="8"/>
      <c r="D77" s="8"/>
      <c r="E77" s="8"/>
      <c r="F77" s="8"/>
      <c r="G77" s="8"/>
      <c r="H77" s="8"/>
      <c r="I77" s="57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</row>
    <row r="78" spans="2:74" x14ac:dyDescent="0.2">
      <c r="B78" s="42"/>
      <c r="C78" s="8"/>
      <c r="D78" s="8"/>
      <c r="E78" s="8"/>
      <c r="F78" s="8"/>
      <c r="G78" s="8"/>
      <c r="H78" s="8"/>
      <c r="I78" s="8"/>
      <c r="J78" s="8"/>
      <c r="K78" s="8"/>
      <c r="L78" s="8"/>
      <c r="M78" s="8"/>
      <c r="N78" s="8"/>
      <c r="O78" s="8"/>
      <c r="P78" s="8"/>
      <c r="Q78" s="8"/>
      <c r="R78" s="8"/>
    </row>
    <row r="79" spans="2:74" x14ac:dyDescent="0.2">
      <c r="B79" s="42"/>
      <c r="C79" s="8"/>
      <c r="D79" s="8"/>
      <c r="E79" s="8"/>
      <c r="F79" s="8"/>
      <c r="G79" s="8"/>
      <c r="H79" s="8"/>
      <c r="I79" s="8"/>
      <c r="J79" s="8"/>
      <c r="K79" s="8"/>
      <c r="L79" s="8"/>
      <c r="M79" s="8"/>
      <c r="N79" s="8"/>
      <c r="O79" s="8"/>
      <c r="P79" s="8"/>
      <c r="Q79" s="8"/>
      <c r="R79" s="8"/>
    </row>
    <row r="80" spans="2:74" x14ac:dyDescent="0.2">
      <c r="B80" s="42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</row>
    <row r="81" spans="2:48" x14ac:dyDescent="0.2">
      <c r="B81" s="42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</row>
    <row r="94" spans="2:48" x14ac:dyDescent="0.2">
      <c r="AC94" s="8"/>
      <c r="AD94" s="8"/>
      <c r="AE94" s="8"/>
      <c r="AF94" s="8"/>
      <c r="AG94" s="8"/>
      <c r="AH94" s="8"/>
      <c r="AI94" s="8"/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</row>
    <row r="95" spans="2:48" x14ac:dyDescent="0.2">
      <c r="AC95" s="8"/>
      <c r="AD95" s="8"/>
      <c r="AE95" s="8"/>
      <c r="AF95" s="8"/>
      <c r="AG95" s="8"/>
      <c r="AH95" s="8"/>
      <c r="AI95" s="8"/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</row>
    <row r="96" spans="2:48" x14ac:dyDescent="0.2">
      <c r="AC96" s="8"/>
      <c r="AD96" s="8"/>
      <c r="AE96" s="8"/>
      <c r="AF96" s="8"/>
      <c r="AG96" s="8"/>
      <c r="AH96" s="8"/>
      <c r="AI96" s="8"/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</row>
    <row r="97" spans="29:48" x14ac:dyDescent="0.2">
      <c r="AC97" s="8"/>
      <c r="AD97" s="8"/>
      <c r="AE97" s="8"/>
      <c r="AF97" s="8"/>
      <c r="AG97" s="8"/>
      <c r="AH97" s="8"/>
      <c r="AI97" s="8"/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</row>
    <row r="98" spans="29:48" x14ac:dyDescent="0.2">
      <c r="AC98" s="8"/>
      <c r="AD98" s="8"/>
      <c r="AE98" s="8"/>
      <c r="AF98" s="8"/>
      <c r="AG98" s="8"/>
      <c r="AH98" s="8"/>
      <c r="AI98" s="8"/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</row>
    <row r="99" spans="29:48" x14ac:dyDescent="0.2">
      <c r="AC99" s="8"/>
      <c r="AD99" s="8"/>
      <c r="AE99" s="8"/>
      <c r="AF99" s="8"/>
      <c r="AG99" s="8"/>
      <c r="AH99" s="8"/>
      <c r="AI99" s="8"/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</row>
    <row r="100" spans="29:48" x14ac:dyDescent="0.2">
      <c r="AC100" s="8"/>
      <c r="AD100" s="8"/>
      <c r="AE100" s="8"/>
      <c r="AF100" s="8"/>
      <c r="AG100" s="8"/>
      <c r="AH100" s="8"/>
      <c r="AI100" s="8"/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</row>
    <row r="101" spans="29:48" x14ac:dyDescent="0.2">
      <c r="AC101" s="8"/>
      <c r="AD101" s="8"/>
      <c r="AE101" s="8"/>
      <c r="AF101" s="8"/>
      <c r="AG101" s="8"/>
      <c r="AH101" s="8"/>
      <c r="AI101" s="8"/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</row>
    <row r="102" spans="29:48" x14ac:dyDescent="0.2">
      <c r="AC102" s="8"/>
      <c r="AD102" s="8"/>
      <c r="AE102" s="8"/>
      <c r="AF102" s="8"/>
      <c r="AG102" s="8"/>
      <c r="AH102" s="8"/>
      <c r="AI102" s="8"/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</row>
    <row r="103" spans="29:48" x14ac:dyDescent="0.2">
      <c r="AC103" s="8"/>
      <c r="AD103" s="8"/>
      <c r="AE103" s="8"/>
      <c r="AF103" s="8"/>
      <c r="AG103" s="8"/>
      <c r="AH103" s="8"/>
      <c r="AI103" s="8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</row>
  </sheetData>
  <conditionalFormatting sqref="AA17:AA30">
    <cfRule type="colorScale" priority="23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B17:AB30">
    <cfRule type="colorScale" priority="23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A36:AA48">
    <cfRule type="colorScale" priority="23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B36:AB48">
    <cfRule type="colorScale" priority="23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C36:AC48">
    <cfRule type="colorScale" priority="23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D36:AD48">
    <cfRule type="colorScale" priority="22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E36:AE48">
    <cfRule type="colorScale" priority="22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F36:AF48">
    <cfRule type="colorScale" priority="22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G36:AG48">
    <cfRule type="colorScale" priority="22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H36:AH48">
    <cfRule type="colorScale" priority="22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I36:AI48">
    <cfRule type="colorScale" priority="2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J36:AJ48">
    <cfRule type="colorScale" priority="2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K36:AK48">
    <cfRule type="colorScale" priority="2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L36:AL48">
    <cfRule type="colorScale" priority="2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M36:AM48">
    <cfRule type="colorScale" priority="2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N36:AN48">
    <cfRule type="colorScale" priority="2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O36:AO48">
    <cfRule type="colorScale" priority="2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P36:AP48">
    <cfRule type="colorScale" priority="2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Q36:AQ48">
    <cfRule type="colorScale" priority="2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R36:AR48">
    <cfRule type="colorScale" priority="21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S36:AS48">
    <cfRule type="colorScale" priority="2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T36:AT48">
    <cfRule type="colorScale" priority="18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U36:AU48">
    <cfRule type="colorScale" priority="2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V36:AV48">
    <cfRule type="colorScale" priority="2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W36:AW48">
    <cfRule type="colorScale" priority="190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C17:AC30">
    <cfRule type="colorScale" priority="2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D17:AD30">
    <cfRule type="colorScale" priority="2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E17:AE30">
    <cfRule type="colorScale" priority="20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F17:AF30">
    <cfRule type="colorScale" priority="20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G17:AG30">
    <cfRule type="colorScale" priority="2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H17:AH30">
    <cfRule type="colorScale" priority="20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I17:AI30">
    <cfRule type="colorScale" priority="20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J17:AJ30">
    <cfRule type="colorScale" priority="20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K17:AK30">
    <cfRule type="colorScale" priority="20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L17:AL30">
    <cfRule type="colorScale" priority="20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M17:AM30">
    <cfRule type="colorScale" priority="20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N17:AN30">
    <cfRule type="colorScale" priority="20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O17:AO30">
    <cfRule type="colorScale" priority="19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P17:AP30">
    <cfRule type="colorScale" priority="19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Q17:AQ30">
    <cfRule type="colorScale" priority="19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R17:AR30">
    <cfRule type="colorScale" priority="19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S17:AS30">
    <cfRule type="colorScale" priority="19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T17:AT30">
    <cfRule type="colorScale" priority="191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U17:AU30">
    <cfRule type="colorScale" priority="19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V17:AV30">
    <cfRule type="colorScale" priority="19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W17:AW30">
    <cfRule type="colorScale" priority="19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F17:BZ30">
    <cfRule type="colorScale" priority="16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17:BF30">
    <cfRule type="colorScale" priority="14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17:BG30">
    <cfRule type="colorScale" priority="14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17:BH30">
    <cfRule type="colorScale" priority="13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17:BI30">
    <cfRule type="colorScale" priority="13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17:BJ30">
    <cfRule type="colorScale" priority="13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17:BK30">
    <cfRule type="colorScale" priority="13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17:BL30">
    <cfRule type="colorScale" priority="13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17:BM30">
    <cfRule type="colorScale" priority="13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17:BN30">
    <cfRule type="colorScale" priority="13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17:BO30">
    <cfRule type="colorScale" priority="13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7:BP30">
    <cfRule type="colorScale" priority="13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17:BQ30">
    <cfRule type="colorScale" priority="13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17:BR30">
    <cfRule type="colorScale" priority="12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S17:BS30">
    <cfRule type="colorScale" priority="12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T17:BT30">
    <cfRule type="colorScale" priority="12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U17:BU30">
    <cfRule type="colorScale" priority="12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V17:BV30">
    <cfRule type="colorScale" priority="12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W17:BW30">
    <cfRule type="colorScale" priority="120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X17:BX30">
    <cfRule type="colorScale" priority="1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Y17:BY30">
    <cfRule type="colorScale" priority="1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Z17:BZ30">
    <cfRule type="colorScale" priority="11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F36:BH48 BJ36:BK48 BM36:BN48 BP36:BQ48 BS36:BZ48">
    <cfRule type="colorScale" priority="1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36:BF48">
    <cfRule type="colorScale" priority="1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36:BG48">
    <cfRule type="colorScale" priority="1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36:BH48">
    <cfRule type="colorScale" priority="11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36:BJ48">
    <cfRule type="colorScale" priority="1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36:BK48">
    <cfRule type="colorScale" priority="1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36:BM48">
    <cfRule type="colorScale" priority="1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36:BN48">
    <cfRule type="colorScale" priority="10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36:BP48">
    <cfRule type="colorScale" priority="1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36:BQ48">
    <cfRule type="colorScale" priority="10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S36:BS48">
    <cfRule type="colorScale" priority="10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T36:BT48">
    <cfRule type="colorScale" priority="10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U36:BU48">
    <cfRule type="colorScale" priority="10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V36:BV48">
    <cfRule type="colorScale" priority="10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W36:BW48">
    <cfRule type="colorScale" priority="98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X36:BX48">
    <cfRule type="colorScale" priority="10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Y36:BY48">
    <cfRule type="colorScale" priority="9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Z36:BZ48">
    <cfRule type="colorScale" priority="97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I36:BI48">
    <cfRule type="colorScale" priority="9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36:BI48">
    <cfRule type="colorScale" priority="9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36:BL48">
    <cfRule type="colorScale" priority="9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36:BL48">
    <cfRule type="colorScale" priority="9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36:BO48">
    <cfRule type="colorScale" priority="9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36:BO48">
    <cfRule type="colorScale" priority="9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36:BR48">
    <cfRule type="colorScale" priority="9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36:BR48">
    <cfRule type="colorScale" priority="8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J17:DB17 CJ18:DD21 CJ26:DB30 CJ25:DD25 CJ22:DB24">
    <cfRule type="colorScale" priority="8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J17:CJ30">
    <cfRule type="colorScale" priority="8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K17:CK30">
    <cfRule type="colorScale" priority="8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L17:CL30">
    <cfRule type="colorScale" priority="8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M17:CM30">
    <cfRule type="colorScale" priority="8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N17:CN30">
    <cfRule type="colorScale" priority="8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O17:CO30">
    <cfRule type="colorScale" priority="8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P17:CP30">
    <cfRule type="colorScale" priority="8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Q17:CQ30">
    <cfRule type="colorScale" priority="8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R17:CR30">
    <cfRule type="colorScale" priority="7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S17:CS30">
    <cfRule type="colorScale" priority="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T17:CT30">
    <cfRule type="colorScale" priority="7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U17:CU30">
    <cfRule type="colorScale" priority="7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V17:CV30">
    <cfRule type="colorScale" priority="7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W17:CW30">
    <cfRule type="colorScale" priority="10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X17:CX30">
    <cfRule type="colorScale" priority="7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Y17:CY30">
    <cfRule type="colorScale" priority="7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Z17:CZ30">
    <cfRule type="colorScale" priority="7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A17:DA30">
    <cfRule type="colorScale" priority="68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DB17:DB30">
    <cfRule type="colorScale" priority="7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C18:DC21 DC25">
    <cfRule type="colorScale" priority="6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D18:DD21 DD25">
    <cfRule type="colorScale" priority="67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X36:DD48">
    <cfRule type="colorScale" priority="6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X36:CX48">
    <cfRule type="colorScale" priority="5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Y36:CY48">
    <cfRule type="colorScale" priority="5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Z36:CZ48">
    <cfRule type="colorScale" priority="5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A36:DA48">
    <cfRule type="colorScale" priority="50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DB36:DB48">
    <cfRule type="colorScale" priority="5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C36:DC48">
    <cfRule type="colorScale" priority="5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D36:DD48">
    <cfRule type="colorScale" priority="4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J36:CW48">
    <cfRule type="colorScale" priority="2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J36:CJ48">
    <cfRule type="colorScale" priority="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K36:CK48">
    <cfRule type="colorScale" priority="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L36:CL48">
    <cfRule type="colorScale" priority="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M36:CM48">
    <cfRule type="colorScale" priority="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N36:CN48">
    <cfRule type="colorScale" priority="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O36:CO48">
    <cfRule type="colorScale" priority="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P36:CP48">
    <cfRule type="colorScale" priority="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Q36:CQ48">
    <cfRule type="colorScale" priority="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R36:CR48">
    <cfRule type="colorScale" priority="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S36:CS48">
    <cfRule type="colorScale" priority="7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T36:CT48">
    <cfRule type="colorScale" priority="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U36:CU48">
    <cfRule type="colorScale" priority="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V36:CV48">
    <cfRule type="colorScale" priority="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W36:CW48">
    <cfRule type="colorScale" priority="8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EG5">
    <cfRule type="colorScale" priority="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EG5">
    <cfRule type="colorScale" priority="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EH5">
    <cfRule type="colorScale" priority="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EH5">
    <cfRule type="colorScale" priority="3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DC26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C26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hyperlinks>
    <hyperlink ref="DF16" r:id="rId1" display="2PT@" xr:uid="{37722E19-5E01-D643-B9AC-98EBB83F8EAE}"/>
    <hyperlink ref="DF22" r:id="rId2" display="2PT@" xr:uid="{60D9051C-504A-A94B-BE04-B934273A201A}"/>
    <hyperlink ref="DF23" r:id="rId3" display="2PT@" xr:uid="{9D2E8078-38D7-2F4A-8EE4-FB9000F8DC14}"/>
    <hyperlink ref="EH8" r:id="rId4" display="2PT@" xr:uid="{1ED434EC-2744-A644-B332-7A142CDDD017}"/>
  </hyperlinks>
  <pageMargins left="0.7" right="0.7" top="0.75" bottom="0.75" header="0.3" footer="0.3"/>
  <ignoredErrors>
    <ignoredError sqref="BL41" formula="1"/>
  </ignoredErrors>
  <drawing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D157CF-02E9-9D41-9BC8-64993BCF9970}">
  <dimension ref="B11:BW93"/>
  <sheetViews>
    <sheetView topLeftCell="A17" zoomScale="89" zoomScaleNormal="117" workbookViewId="0">
      <selection activeCell="AZ41" sqref="AZ41"/>
    </sheetView>
  </sheetViews>
  <sheetFormatPr baseColWidth="10" defaultRowHeight="16" x14ac:dyDescent="0.2"/>
  <cols>
    <col min="2" max="2" width="15.83203125" customWidth="1"/>
    <col min="3" max="28" width="5.83203125" customWidth="1"/>
    <col min="29" max="44" width="10.83203125" hidden="1" customWidth="1"/>
    <col min="45" max="45" width="15.83203125" customWidth="1"/>
    <col min="46" max="70" width="5.83203125" customWidth="1"/>
  </cols>
  <sheetData>
    <row r="11" spans="2:75" ht="17" hidden="1" customHeight="1" x14ac:dyDescent="0.2">
      <c r="C11">
        <v>2</v>
      </c>
      <c r="D11">
        <v>3</v>
      </c>
      <c r="E11">
        <v>4</v>
      </c>
      <c r="F11">
        <v>5</v>
      </c>
      <c r="G11">
        <v>6</v>
      </c>
      <c r="H11">
        <v>7</v>
      </c>
      <c r="I11">
        <v>8</v>
      </c>
      <c r="J11">
        <v>9</v>
      </c>
      <c r="K11">
        <v>10</v>
      </c>
      <c r="L11">
        <v>11</v>
      </c>
      <c r="M11">
        <v>12</v>
      </c>
      <c r="N11">
        <v>13</v>
      </c>
      <c r="O11">
        <v>14</v>
      </c>
      <c r="P11">
        <v>15</v>
      </c>
      <c r="Q11">
        <v>16</v>
      </c>
      <c r="R11">
        <v>17</v>
      </c>
      <c r="S11">
        <v>18</v>
      </c>
      <c r="T11">
        <v>19</v>
      </c>
      <c r="U11">
        <v>20</v>
      </c>
      <c r="V11">
        <v>21</v>
      </c>
      <c r="W11">
        <v>22</v>
      </c>
      <c r="X11">
        <v>23</v>
      </c>
      <c r="Y11">
        <v>24</v>
      </c>
      <c r="Z11">
        <v>25</v>
      </c>
      <c r="AA11">
        <v>26</v>
      </c>
      <c r="AT11">
        <v>2</v>
      </c>
      <c r="AU11">
        <v>3</v>
      </c>
      <c r="AV11">
        <v>4</v>
      </c>
      <c r="AW11">
        <v>5</v>
      </c>
      <c r="AX11">
        <v>6</v>
      </c>
      <c r="AY11">
        <v>7</v>
      </c>
      <c r="AZ11">
        <v>8</v>
      </c>
      <c r="BA11">
        <v>9</v>
      </c>
      <c r="BB11">
        <v>10</v>
      </c>
      <c r="BC11">
        <v>11</v>
      </c>
      <c r="BD11">
        <v>12</v>
      </c>
      <c r="BE11">
        <v>13</v>
      </c>
      <c r="BF11">
        <v>14</v>
      </c>
      <c r="BG11">
        <v>15</v>
      </c>
      <c r="BH11">
        <v>16</v>
      </c>
      <c r="BI11">
        <v>17</v>
      </c>
      <c r="BJ11">
        <v>18</v>
      </c>
      <c r="BK11">
        <v>19</v>
      </c>
      <c r="BL11">
        <v>20</v>
      </c>
      <c r="BM11">
        <v>21</v>
      </c>
      <c r="BN11">
        <v>22</v>
      </c>
      <c r="BO11">
        <v>23</v>
      </c>
      <c r="BP11">
        <v>24</v>
      </c>
      <c r="BQ11">
        <v>25</v>
      </c>
      <c r="BR11">
        <v>26</v>
      </c>
    </row>
    <row r="12" spans="2:75" x14ac:dyDescent="0.2">
      <c r="J12" s="4" t="s">
        <v>94</v>
      </c>
      <c r="AS12" s="42"/>
      <c r="AT12" s="42"/>
      <c r="AU12" s="42"/>
      <c r="AV12" s="42"/>
      <c r="AW12" s="42"/>
      <c r="AX12" s="42"/>
      <c r="AY12" s="42"/>
      <c r="AZ12" s="42"/>
      <c r="BA12" s="4" t="s">
        <v>94</v>
      </c>
      <c r="BB12" s="83"/>
      <c r="BC12" s="83"/>
      <c r="BD12" s="42"/>
      <c r="BE12" s="42"/>
      <c r="BF12" s="42"/>
      <c r="BG12" s="42"/>
      <c r="BH12" s="42"/>
      <c r="BI12" s="42"/>
      <c r="BJ12" s="42"/>
      <c r="BK12" s="42"/>
      <c r="BL12" s="42"/>
      <c r="BM12" s="42"/>
      <c r="BN12" s="42"/>
      <c r="BO12" s="42"/>
      <c r="BP12" s="42"/>
      <c r="BQ12" s="42"/>
      <c r="BR12" s="42"/>
    </row>
    <row r="13" spans="2:75" x14ac:dyDescent="0.2">
      <c r="B13" s="182" t="s">
        <v>4</v>
      </c>
      <c r="C13" s="182" t="s">
        <v>6</v>
      </c>
      <c r="D13" s="182" t="s">
        <v>95</v>
      </c>
      <c r="E13" s="183" t="s">
        <v>7</v>
      </c>
      <c r="F13" s="183" t="s">
        <v>8</v>
      </c>
      <c r="G13" s="183" t="s">
        <v>10</v>
      </c>
      <c r="H13" s="183" t="s">
        <v>11</v>
      </c>
      <c r="I13" s="183" t="s">
        <v>12</v>
      </c>
      <c r="J13" s="183" t="s">
        <v>96</v>
      </c>
      <c r="K13" s="183" t="s">
        <v>97</v>
      </c>
      <c r="L13" s="183" t="s">
        <v>82</v>
      </c>
      <c r="M13" s="183" t="s">
        <v>98</v>
      </c>
      <c r="N13" s="183" t="s">
        <v>99</v>
      </c>
      <c r="O13" s="183" t="s">
        <v>83</v>
      </c>
      <c r="P13" s="183" t="s">
        <v>19</v>
      </c>
      <c r="Q13" s="183" t="s">
        <v>20</v>
      </c>
      <c r="R13" s="183" t="s">
        <v>21</v>
      </c>
      <c r="S13" s="183" t="s">
        <v>22</v>
      </c>
      <c r="T13" s="183" t="s">
        <v>23</v>
      </c>
      <c r="U13" s="183" t="s">
        <v>100</v>
      </c>
      <c r="V13" s="183" t="s">
        <v>25</v>
      </c>
      <c r="W13" s="183" t="s">
        <v>26</v>
      </c>
      <c r="X13" s="183" t="s">
        <v>27</v>
      </c>
      <c r="Y13" s="183" t="s">
        <v>28</v>
      </c>
      <c r="Z13" s="183" t="s">
        <v>29</v>
      </c>
      <c r="AA13" s="183" t="s">
        <v>9</v>
      </c>
      <c r="AC13" t="s">
        <v>101</v>
      </c>
      <c r="AD13" t="s">
        <v>102</v>
      </c>
      <c r="AE13" t="s">
        <v>103</v>
      </c>
      <c r="AF13" t="s">
        <v>104</v>
      </c>
      <c r="AG13" t="s">
        <v>105</v>
      </c>
      <c r="AH13" t="s">
        <v>106</v>
      </c>
      <c r="AI13" t="s">
        <v>107</v>
      </c>
      <c r="AJ13" t="s">
        <v>108</v>
      </c>
      <c r="AK13" t="s">
        <v>109</v>
      </c>
      <c r="AL13" t="s">
        <v>110</v>
      </c>
      <c r="AM13" t="s">
        <v>111</v>
      </c>
      <c r="AN13" t="s">
        <v>112</v>
      </c>
      <c r="AO13" t="s">
        <v>113</v>
      </c>
      <c r="AP13" t="s">
        <v>114</v>
      </c>
      <c r="AQ13" t="s">
        <v>115</v>
      </c>
      <c r="AR13" t="s">
        <v>116</v>
      </c>
      <c r="AS13" s="182" t="s">
        <v>4</v>
      </c>
      <c r="AT13" s="182" t="s">
        <v>6</v>
      </c>
      <c r="AU13" s="182" t="s">
        <v>95</v>
      </c>
      <c r="AV13" s="183" t="s">
        <v>7</v>
      </c>
      <c r="AW13" s="183" t="s">
        <v>8</v>
      </c>
      <c r="AX13" s="183" t="s">
        <v>10</v>
      </c>
      <c r="AY13" s="183" t="s">
        <v>11</v>
      </c>
      <c r="AZ13" s="183" t="s">
        <v>12</v>
      </c>
      <c r="BA13" s="183" t="s">
        <v>96</v>
      </c>
      <c r="BB13" s="183" t="s">
        <v>97</v>
      </c>
      <c r="BC13" s="183" t="s">
        <v>82</v>
      </c>
      <c r="BD13" s="183" t="s">
        <v>98</v>
      </c>
      <c r="BE13" s="183" t="s">
        <v>99</v>
      </c>
      <c r="BF13" s="183" t="s">
        <v>83</v>
      </c>
      <c r="BG13" s="183" t="s">
        <v>19</v>
      </c>
      <c r="BH13" s="183" t="s">
        <v>20</v>
      </c>
      <c r="BI13" s="183" t="s">
        <v>21</v>
      </c>
      <c r="BJ13" s="183" t="s">
        <v>22</v>
      </c>
      <c r="BK13" s="183" t="s">
        <v>23</v>
      </c>
      <c r="BL13" s="183" t="s">
        <v>100</v>
      </c>
      <c r="BM13" s="183" t="s">
        <v>25</v>
      </c>
      <c r="BN13" s="183" t="s">
        <v>26</v>
      </c>
      <c r="BO13" s="183" t="s">
        <v>27</v>
      </c>
      <c r="BP13" s="183" t="s">
        <v>28</v>
      </c>
      <c r="BQ13" s="183" t="s">
        <v>29</v>
      </c>
      <c r="BR13" s="183" t="s">
        <v>9</v>
      </c>
    </row>
    <row r="14" spans="2:75" x14ac:dyDescent="0.2">
      <c r="B14" s="184" t="s">
        <v>30</v>
      </c>
      <c r="C14" s="185" t="str">
        <f t="shared" ref="C14:L18" si="0">VLOOKUP($B14,$B$77:$AA$90,C$11,FALSE)</f>
        <v>G</v>
      </c>
      <c r="D14" s="185" t="str">
        <f t="shared" si="0"/>
        <v>6'0"</v>
      </c>
      <c r="E14" s="185">
        <f t="shared" si="0"/>
        <v>27</v>
      </c>
      <c r="F14" s="185">
        <f t="shared" si="0"/>
        <v>29.8</v>
      </c>
      <c r="G14" s="185">
        <f t="shared" si="0"/>
        <v>3</v>
      </c>
      <c r="H14" s="185">
        <f t="shared" si="0"/>
        <v>7.5</v>
      </c>
      <c r="I14" s="185">
        <f t="shared" si="0"/>
        <v>39.6</v>
      </c>
      <c r="J14" s="185">
        <f t="shared" si="0"/>
        <v>2.7</v>
      </c>
      <c r="K14" s="185">
        <f t="shared" si="0"/>
        <v>6.7</v>
      </c>
      <c r="L14" s="185">
        <f t="shared" si="0"/>
        <v>40.299999999999997</v>
      </c>
      <c r="M14" s="185">
        <f t="shared" ref="M14:AA18" si="1">VLOOKUP($B14,$B$77:$AA$90,M$11,FALSE)</f>
        <v>0.3</v>
      </c>
      <c r="N14" s="185">
        <f t="shared" si="1"/>
        <v>0.8</v>
      </c>
      <c r="O14" s="185">
        <f t="shared" si="1"/>
        <v>33.299999999999997</v>
      </c>
      <c r="P14" s="185">
        <f t="shared" si="1"/>
        <v>0.7</v>
      </c>
      <c r="Q14" s="185">
        <f t="shared" si="1"/>
        <v>1.2</v>
      </c>
      <c r="R14" s="185">
        <f t="shared" si="1"/>
        <v>59.4</v>
      </c>
      <c r="S14" s="185">
        <f t="shared" si="1"/>
        <v>1</v>
      </c>
      <c r="T14" s="185">
        <f t="shared" si="1"/>
        <v>2.5</v>
      </c>
      <c r="U14" s="185">
        <f t="shared" si="1"/>
        <v>3.5</v>
      </c>
      <c r="V14" s="185">
        <f t="shared" si="1"/>
        <v>4.5</v>
      </c>
      <c r="W14" s="185">
        <f t="shared" si="1"/>
        <v>3.3</v>
      </c>
      <c r="X14" s="185">
        <f t="shared" si="1"/>
        <v>1.2</v>
      </c>
      <c r="Y14" s="185">
        <f t="shared" si="1"/>
        <v>0.1</v>
      </c>
      <c r="Z14" s="185">
        <f t="shared" si="1"/>
        <v>1.9</v>
      </c>
      <c r="AA14" s="185">
        <f t="shared" si="1"/>
        <v>6.9</v>
      </c>
      <c r="AC14">
        <f t="shared" ref="AC14:AC18" si="2">$S14/$F14</f>
        <v>3.3557046979865772E-2</v>
      </c>
      <c r="AD14">
        <f t="shared" ref="AD14:AD18" si="3">$T14/$F14</f>
        <v>8.3892617449664433E-2</v>
      </c>
      <c r="AE14">
        <f t="shared" ref="AE14:AE18" si="4">$G14/$F14</f>
        <v>0.10067114093959731</v>
      </c>
      <c r="AF14">
        <f t="shared" ref="AF14:AF18" si="5">$H14/$F14</f>
        <v>0.25167785234899326</v>
      </c>
      <c r="AG14">
        <f t="shared" ref="AG14:AG18" si="6">$J14/$F14</f>
        <v>9.0604026845637592E-2</v>
      </c>
      <c r="AH14">
        <f t="shared" ref="AH14:AH18" si="7">$K14/$F14</f>
        <v>0.22483221476510068</v>
      </c>
      <c r="AI14">
        <f t="shared" ref="AI14:AI18" si="8">$M14/$F14</f>
        <v>1.0067114093959731E-2</v>
      </c>
      <c r="AJ14">
        <f t="shared" ref="AJ14:AJ18" si="9">$N14/$F14</f>
        <v>2.6845637583892617E-2</v>
      </c>
      <c r="AK14">
        <f t="shared" ref="AK14:AK18" si="10">$P14/$F14</f>
        <v>2.3489932885906038E-2</v>
      </c>
      <c r="AL14">
        <f t="shared" ref="AL14:AL18" si="11">$Q14/$F14</f>
        <v>4.0268456375838924E-2</v>
      </c>
      <c r="AM14">
        <f t="shared" ref="AM14:AM18" si="12">$V14/$F14</f>
        <v>0.15100671140939598</v>
      </c>
      <c r="AN14">
        <f t="shared" ref="AN14:AN17" si="13">$W15/$F15</f>
        <v>8.7336244541484725E-2</v>
      </c>
      <c r="AO14">
        <f t="shared" ref="AO14:AO18" si="14">$X14/$F14</f>
        <v>4.0268456375838924E-2</v>
      </c>
      <c r="AP14">
        <f>Y14/F14</f>
        <v>3.3557046979865771E-3</v>
      </c>
      <c r="AQ14">
        <f t="shared" ref="AQ14:AQ18" si="15">Z14/F14</f>
        <v>6.3758389261744958E-2</v>
      </c>
      <c r="AR14">
        <f t="shared" ref="AR14:AR18" si="16">AA14/F14</f>
        <v>0.23154362416107382</v>
      </c>
      <c r="AS14" s="184" t="s">
        <v>42</v>
      </c>
      <c r="AT14" s="185" t="str">
        <f t="shared" ref="AT14:BC18" si="17">VLOOKUP($AS14,$B$77:$AA$90,AT$11,FALSE)</f>
        <v>F</v>
      </c>
      <c r="AU14" s="185" t="str">
        <f t="shared" si="17"/>
        <v>6'1"</v>
      </c>
      <c r="AV14" s="185">
        <f t="shared" si="17"/>
        <v>34</v>
      </c>
      <c r="AW14" s="185">
        <f t="shared" si="17"/>
        <v>13.6</v>
      </c>
      <c r="AX14" s="185">
        <f t="shared" si="17"/>
        <v>2.1</v>
      </c>
      <c r="AY14" s="185">
        <f t="shared" si="17"/>
        <v>4.9000000000000004</v>
      </c>
      <c r="AZ14" s="185">
        <f t="shared" si="17"/>
        <v>43.7</v>
      </c>
      <c r="BA14" s="185">
        <f t="shared" si="17"/>
        <v>2.1</v>
      </c>
      <c r="BB14" s="185">
        <f t="shared" si="17"/>
        <v>4.5999999999999996</v>
      </c>
      <c r="BC14" s="185">
        <f t="shared" si="17"/>
        <v>46.2</v>
      </c>
      <c r="BD14" s="185">
        <f t="shared" ref="BD14:BR18" si="18">VLOOKUP($AS14,$B$77:$AA$90,BD$11,FALSE)</f>
        <v>0</v>
      </c>
      <c r="BE14" s="185">
        <f t="shared" si="18"/>
        <v>0.3</v>
      </c>
      <c r="BF14" s="185">
        <f t="shared" si="18"/>
        <v>9.1</v>
      </c>
      <c r="BG14" s="185">
        <f t="shared" si="18"/>
        <v>1.3</v>
      </c>
      <c r="BH14" s="185">
        <f t="shared" si="18"/>
        <v>2</v>
      </c>
      <c r="BI14" s="185">
        <f t="shared" si="18"/>
        <v>64.7</v>
      </c>
      <c r="BJ14" s="185">
        <f t="shared" si="18"/>
        <v>1.4</v>
      </c>
      <c r="BK14" s="185">
        <f t="shared" si="18"/>
        <v>2</v>
      </c>
      <c r="BL14" s="185">
        <f t="shared" si="18"/>
        <v>3.3</v>
      </c>
      <c r="BM14" s="185">
        <f t="shared" si="18"/>
        <v>1</v>
      </c>
      <c r="BN14" s="185">
        <f t="shared" si="18"/>
        <v>1.1000000000000001</v>
      </c>
      <c r="BO14" s="185">
        <f t="shared" si="18"/>
        <v>0.5</v>
      </c>
      <c r="BP14" s="185">
        <f t="shared" si="18"/>
        <v>0.4</v>
      </c>
      <c r="BQ14" s="185">
        <f t="shared" si="18"/>
        <v>1.6</v>
      </c>
      <c r="BR14" s="185">
        <f t="shared" si="18"/>
        <v>5.6</v>
      </c>
    </row>
    <row r="15" spans="2:75" x14ac:dyDescent="0.2">
      <c r="B15" s="184" t="s">
        <v>39</v>
      </c>
      <c r="C15" s="185" t="str">
        <f t="shared" si="0"/>
        <v>F</v>
      </c>
      <c r="D15" s="185" t="str">
        <f t="shared" si="0"/>
        <v>6'2"</v>
      </c>
      <c r="E15" s="185">
        <f t="shared" si="0"/>
        <v>34</v>
      </c>
      <c r="F15" s="185">
        <f t="shared" si="0"/>
        <v>22.9</v>
      </c>
      <c r="G15" s="185">
        <f t="shared" si="0"/>
        <v>5.4</v>
      </c>
      <c r="H15" s="185">
        <f t="shared" si="0"/>
        <v>8.6</v>
      </c>
      <c r="I15" s="185">
        <f t="shared" si="0"/>
        <v>62.8</v>
      </c>
      <c r="J15" s="185">
        <f t="shared" si="0"/>
        <v>5.4</v>
      </c>
      <c r="K15" s="185">
        <f t="shared" si="0"/>
        <v>8.6</v>
      </c>
      <c r="L15" s="185">
        <f t="shared" si="0"/>
        <v>62.8</v>
      </c>
      <c r="M15" s="185">
        <f t="shared" si="1"/>
        <v>0</v>
      </c>
      <c r="N15" s="185">
        <f t="shared" si="1"/>
        <v>0</v>
      </c>
      <c r="O15" s="185">
        <f t="shared" si="1"/>
        <v>0</v>
      </c>
      <c r="P15" s="185">
        <f t="shared" si="1"/>
        <v>2.2999999999999998</v>
      </c>
      <c r="Q15" s="185">
        <f t="shared" si="1"/>
        <v>3.7</v>
      </c>
      <c r="R15" s="185">
        <f t="shared" si="1"/>
        <v>63.2</v>
      </c>
      <c r="S15" s="185">
        <f t="shared" si="1"/>
        <v>3.6</v>
      </c>
      <c r="T15" s="185">
        <f t="shared" si="1"/>
        <v>3.4</v>
      </c>
      <c r="U15" s="185">
        <f t="shared" si="1"/>
        <v>7</v>
      </c>
      <c r="V15" s="185">
        <f t="shared" si="1"/>
        <v>1.1000000000000001</v>
      </c>
      <c r="W15" s="185">
        <f t="shared" si="1"/>
        <v>2</v>
      </c>
      <c r="X15" s="185">
        <f t="shared" si="1"/>
        <v>1</v>
      </c>
      <c r="Y15" s="185">
        <f t="shared" si="1"/>
        <v>0.2</v>
      </c>
      <c r="Z15" s="185">
        <f t="shared" si="1"/>
        <v>2.4</v>
      </c>
      <c r="AA15" s="185">
        <f t="shared" si="1"/>
        <v>13.1</v>
      </c>
      <c r="AC15">
        <f t="shared" si="2"/>
        <v>0.15720524017467249</v>
      </c>
      <c r="AD15">
        <f t="shared" si="3"/>
        <v>0.14847161572052403</v>
      </c>
      <c r="AE15">
        <f t="shared" si="4"/>
        <v>0.23580786026200876</v>
      </c>
      <c r="AF15">
        <f t="shared" si="5"/>
        <v>0.37554585152838427</v>
      </c>
      <c r="AG15">
        <f t="shared" si="6"/>
        <v>0.23580786026200876</v>
      </c>
      <c r="AH15">
        <f t="shared" si="7"/>
        <v>0.37554585152838427</v>
      </c>
      <c r="AI15">
        <f t="shared" si="8"/>
        <v>0</v>
      </c>
      <c r="AJ15">
        <f t="shared" si="9"/>
        <v>0</v>
      </c>
      <c r="AK15">
        <f t="shared" si="10"/>
        <v>0.10043668122270742</v>
      </c>
      <c r="AL15">
        <f t="shared" si="11"/>
        <v>0.16157205240174674</v>
      </c>
      <c r="AM15">
        <f t="shared" si="12"/>
        <v>4.8034934497816602E-2</v>
      </c>
      <c r="AN15">
        <f t="shared" si="13"/>
        <v>0.15094339622641512</v>
      </c>
      <c r="AO15">
        <f t="shared" si="14"/>
        <v>4.3668122270742363E-2</v>
      </c>
      <c r="AP15">
        <f t="shared" ref="AP15:AP18" si="19">Y15/F15</f>
        <v>8.7336244541484729E-3</v>
      </c>
      <c r="AQ15">
        <f t="shared" si="15"/>
        <v>0.10480349344978167</v>
      </c>
      <c r="AR15">
        <f t="shared" si="16"/>
        <v>0.57205240174672489</v>
      </c>
      <c r="AS15" s="184" t="s">
        <v>50</v>
      </c>
      <c r="AT15" s="185" t="str">
        <f t="shared" si="17"/>
        <v>G</v>
      </c>
      <c r="AU15" s="185" t="str">
        <f t="shared" si="17"/>
        <v>6'0"</v>
      </c>
      <c r="AV15" s="185">
        <f t="shared" si="17"/>
        <v>14</v>
      </c>
      <c r="AW15" s="185">
        <f t="shared" si="17"/>
        <v>4.2</v>
      </c>
      <c r="AX15" s="185">
        <f t="shared" si="17"/>
        <v>0.2</v>
      </c>
      <c r="AY15" s="185">
        <f t="shared" si="17"/>
        <v>0.9</v>
      </c>
      <c r="AZ15" s="185">
        <f t="shared" si="17"/>
        <v>23.1</v>
      </c>
      <c r="BA15" s="185">
        <f t="shared" si="17"/>
        <v>0.1</v>
      </c>
      <c r="BB15" s="185">
        <f t="shared" si="17"/>
        <v>0.7</v>
      </c>
      <c r="BC15" s="185">
        <f t="shared" si="17"/>
        <v>20</v>
      </c>
      <c r="BD15" s="185">
        <f t="shared" si="18"/>
        <v>0.1</v>
      </c>
      <c r="BE15" s="185">
        <f t="shared" si="18"/>
        <v>0.2</v>
      </c>
      <c r="BF15" s="185">
        <f t="shared" si="18"/>
        <v>33.299999999999997</v>
      </c>
      <c r="BG15" s="185">
        <f t="shared" si="18"/>
        <v>0</v>
      </c>
      <c r="BH15" s="185">
        <f t="shared" si="18"/>
        <v>0.1</v>
      </c>
      <c r="BI15" s="185">
        <f t="shared" si="18"/>
        <v>0</v>
      </c>
      <c r="BJ15" s="185">
        <f t="shared" si="18"/>
        <v>0.1</v>
      </c>
      <c r="BK15" s="185">
        <f t="shared" si="18"/>
        <v>0.7</v>
      </c>
      <c r="BL15" s="185">
        <f t="shared" si="18"/>
        <v>0.8</v>
      </c>
      <c r="BM15" s="185">
        <f t="shared" si="18"/>
        <v>0.2</v>
      </c>
      <c r="BN15" s="185">
        <f t="shared" si="18"/>
        <v>0.4</v>
      </c>
      <c r="BO15" s="185">
        <f t="shared" si="18"/>
        <v>0.1</v>
      </c>
      <c r="BP15" s="185">
        <f t="shared" si="18"/>
        <v>0</v>
      </c>
      <c r="BQ15" s="185">
        <f t="shared" si="18"/>
        <v>0.6</v>
      </c>
      <c r="BR15" s="185">
        <f t="shared" si="18"/>
        <v>0.5</v>
      </c>
      <c r="BW15" s="8"/>
    </row>
    <row r="16" spans="2:75" x14ac:dyDescent="0.2">
      <c r="B16" s="184" t="s">
        <v>44</v>
      </c>
      <c r="C16" s="185" t="str">
        <f t="shared" si="0"/>
        <v>G</v>
      </c>
      <c r="D16" s="185" t="str">
        <f t="shared" si="0"/>
        <v>6'1"</v>
      </c>
      <c r="E16" s="185">
        <f t="shared" si="0"/>
        <v>20</v>
      </c>
      <c r="F16" s="185">
        <f t="shared" si="0"/>
        <v>5.3</v>
      </c>
      <c r="G16" s="185">
        <f t="shared" si="0"/>
        <v>0.3</v>
      </c>
      <c r="H16" s="185">
        <f t="shared" si="0"/>
        <v>1.1000000000000001</v>
      </c>
      <c r="I16" s="185">
        <f t="shared" si="0"/>
        <v>33.299999999999997</v>
      </c>
      <c r="J16" s="185">
        <f t="shared" si="0"/>
        <v>0.3</v>
      </c>
      <c r="K16" s="185">
        <f t="shared" si="0"/>
        <v>0.8</v>
      </c>
      <c r="L16" s="185">
        <f t="shared" si="0"/>
        <v>35.299999999999997</v>
      </c>
      <c r="M16" s="185">
        <f t="shared" si="1"/>
        <v>0.1</v>
      </c>
      <c r="N16" s="185">
        <f t="shared" si="1"/>
        <v>0.2</v>
      </c>
      <c r="O16" s="185">
        <f t="shared" si="1"/>
        <v>25</v>
      </c>
      <c r="P16" s="185">
        <f t="shared" si="1"/>
        <v>0.1</v>
      </c>
      <c r="Q16" s="185">
        <f t="shared" si="1"/>
        <v>0.3</v>
      </c>
      <c r="R16" s="185">
        <f t="shared" si="1"/>
        <v>14.3</v>
      </c>
      <c r="S16" s="185">
        <f t="shared" si="1"/>
        <v>0.1</v>
      </c>
      <c r="T16" s="185">
        <f t="shared" si="1"/>
        <v>0.5</v>
      </c>
      <c r="U16" s="185">
        <f t="shared" si="1"/>
        <v>0.6</v>
      </c>
      <c r="V16" s="185">
        <f t="shared" si="1"/>
        <v>0.5</v>
      </c>
      <c r="W16" s="185">
        <f t="shared" si="1"/>
        <v>0.8</v>
      </c>
      <c r="X16" s="185">
        <f t="shared" si="1"/>
        <v>0.1</v>
      </c>
      <c r="Y16" s="185">
        <f t="shared" si="1"/>
        <v>0.1</v>
      </c>
      <c r="Z16" s="185">
        <f t="shared" si="1"/>
        <v>1</v>
      </c>
      <c r="AA16" s="185">
        <f t="shared" si="1"/>
        <v>0.8</v>
      </c>
      <c r="AC16">
        <f t="shared" si="2"/>
        <v>1.886792452830189E-2</v>
      </c>
      <c r="AD16">
        <f t="shared" si="3"/>
        <v>9.4339622641509441E-2</v>
      </c>
      <c r="AE16">
        <f t="shared" si="4"/>
        <v>5.6603773584905662E-2</v>
      </c>
      <c r="AF16">
        <f t="shared" si="5"/>
        <v>0.20754716981132079</v>
      </c>
      <c r="AG16">
        <f t="shared" si="6"/>
        <v>5.6603773584905662E-2</v>
      </c>
      <c r="AH16">
        <f t="shared" si="7"/>
        <v>0.15094339622641512</v>
      </c>
      <c r="AI16">
        <f t="shared" si="8"/>
        <v>1.886792452830189E-2</v>
      </c>
      <c r="AJ16">
        <f t="shared" si="9"/>
        <v>3.7735849056603779E-2</v>
      </c>
      <c r="AK16">
        <f t="shared" si="10"/>
        <v>1.886792452830189E-2</v>
      </c>
      <c r="AL16">
        <f t="shared" si="11"/>
        <v>5.6603773584905662E-2</v>
      </c>
      <c r="AM16">
        <f t="shared" si="12"/>
        <v>9.4339622641509441E-2</v>
      </c>
      <c r="AN16">
        <f t="shared" si="13"/>
        <v>0.10059171597633136</v>
      </c>
      <c r="AO16">
        <f t="shared" si="14"/>
        <v>1.886792452830189E-2</v>
      </c>
      <c r="AP16">
        <f t="shared" si="19"/>
        <v>1.886792452830189E-2</v>
      </c>
      <c r="AQ16">
        <f t="shared" si="15"/>
        <v>0.18867924528301888</v>
      </c>
      <c r="AR16">
        <f t="shared" si="16"/>
        <v>0.15094339622641512</v>
      </c>
      <c r="AS16" s="184" t="s">
        <v>41</v>
      </c>
      <c r="AT16" s="185" t="str">
        <f t="shared" si="17"/>
        <v>G</v>
      </c>
      <c r="AU16" s="185" t="str">
        <f t="shared" si="17"/>
        <v>6'0"</v>
      </c>
      <c r="AV16" s="185">
        <f t="shared" si="17"/>
        <v>31</v>
      </c>
      <c r="AW16" s="185">
        <f t="shared" si="17"/>
        <v>16.899999999999999</v>
      </c>
      <c r="AX16" s="185">
        <f t="shared" si="17"/>
        <v>2.1</v>
      </c>
      <c r="AY16" s="185">
        <f t="shared" si="17"/>
        <v>4.7</v>
      </c>
      <c r="AZ16" s="185">
        <f t="shared" si="17"/>
        <v>44.2</v>
      </c>
      <c r="BA16" s="185">
        <f t="shared" si="17"/>
        <v>1.7</v>
      </c>
      <c r="BB16" s="185">
        <f t="shared" si="17"/>
        <v>3.5</v>
      </c>
      <c r="BC16" s="185">
        <f t="shared" si="17"/>
        <v>48.1</v>
      </c>
      <c r="BD16" s="185">
        <f t="shared" si="18"/>
        <v>0.4</v>
      </c>
      <c r="BE16" s="185">
        <f t="shared" si="18"/>
        <v>1.3</v>
      </c>
      <c r="BF16" s="185">
        <f t="shared" si="18"/>
        <v>33.299999999999997</v>
      </c>
      <c r="BG16" s="185">
        <f t="shared" si="18"/>
        <v>1</v>
      </c>
      <c r="BH16" s="185">
        <f t="shared" si="18"/>
        <v>1.4</v>
      </c>
      <c r="BI16" s="185">
        <f t="shared" si="18"/>
        <v>72.099999999999994</v>
      </c>
      <c r="BJ16" s="185">
        <f t="shared" si="18"/>
        <v>1</v>
      </c>
      <c r="BK16" s="185">
        <f t="shared" si="18"/>
        <v>2.2999999999999998</v>
      </c>
      <c r="BL16" s="185">
        <f t="shared" si="18"/>
        <v>3.3</v>
      </c>
      <c r="BM16" s="185">
        <f t="shared" si="18"/>
        <v>1.7</v>
      </c>
      <c r="BN16" s="185">
        <f t="shared" si="18"/>
        <v>1.7</v>
      </c>
      <c r="BO16" s="185">
        <f t="shared" si="18"/>
        <v>0.9</v>
      </c>
      <c r="BP16" s="185">
        <f t="shared" si="18"/>
        <v>0.1</v>
      </c>
      <c r="BQ16" s="185">
        <f t="shared" si="18"/>
        <v>1.3</v>
      </c>
      <c r="BR16" s="185">
        <f t="shared" si="18"/>
        <v>5.6</v>
      </c>
      <c r="BW16" s="8"/>
    </row>
    <row r="17" spans="2:75" x14ac:dyDescent="0.2">
      <c r="B17" s="184" t="s">
        <v>41</v>
      </c>
      <c r="C17" s="185" t="str">
        <f t="shared" si="0"/>
        <v>G</v>
      </c>
      <c r="D17" s="185" t="str">
        <f t="shared" si="0"/>
        <v>6'0"</v>
      </c>
      <c r="E17" s="185">
        <f t="shared" si="0"/>
        <v>31</v>
      </c>
      <c r="F17" s="185">
        <f t="shared" si="0"/>
        <v>16.899999999999999</v>
      </c>
      <c r="G17" s="185">
        <f t="shared" si="0"/>
        <v>2.1</v>
      </c>
      <c r="H17" s="185">
        <f t="shared" si="0"/>
        <v>4.7</v>
      </c>
      <c r="I17" s="185">
        <f t="shared" si="0"/>
        <v>44.2</v>
      </c>
      <c r="J17" s="185">
        <f t="shared" si="0"/>
        <v>1.7</v>
      </c>
      <c r="K17" s="185">
        <f t="shared" si="0"/>
        <v>3.5</v>
      </c>
      <c r="L17" s="185">
        <f t="shared" si="0"/>
        <v>48.1</v>
      </c>
      <c r="M17" s="185">
        <f t="shared" si="1"/>
        <v>0.4</v>
      </c>
      <c r="N17" s="185">
        <f t="shared" si="1"/>
        <v>1.3</v>
      </c>
      <c r="O17" s="185">
        <f t="shared" si="1"/>
        <v>33.299999999999997</v>
      </c>
      <c r="P17" s="185">
        <f t="shared" si="1"/>
        <v>1</v>
      </c>
      <c r="Q17" s="185">
        <f t="shared" si="1"/>
        <v>1.4</v>
      </c>
      <c r="R17" s="185">
        <f t="shared" si="1"/>
        <v>72.099999999999994</v>
      </c>
      <c r="S17" s="185">
        <f t="shared" si="1"/>
        <v>1</v>
      </c>
      <c r="T17" s="185">
        <f t="shared" si="1"/>
        <v>2.2999999999999998</v>
      </c>
      <c r="U17" s="185">
        <f t="shared" si="1"/>
        <v>3.3</v>
      </c>
      <c r="V17" s="185">
        <f t="shared" si="1"/>
        <v>1.7</v>
      </c>
      <c r="W17" s="185">
        <f t="shared" si="1"/>
        <v>1.7</v>
      </c>
      <c r="X17" s="185">
        <f t="shared" si="1"/>
        <v>0.9</v>
      </c>
      <c r="Y17" s="185">
        <f t="shared" si="1"/>
        <v>0.1</v>
      </c>
      <c r="Z17" s="185">
        <f t="shared" si="1"/>
        <v>1.3</v>
      </c>
      <c r="AA17" s="185">
        <f t="shared" si="1"/>
        <v>5.6</v>
      </c>
      <c r="AC17">
        <f t="shared" si="2"/>
        <v>5.9171597633136098E-2</v>
      </c>
      <c r="AD17">
        <f t="shared" si="3"/>
        <v>0.13609467455621302</v>
      </c>
      <c r="AE17">
        <f t="shared" si="4"/>
        <v>0.12426035502958581</v>
      </c>
      <c r="AF17">
        <f t="shared" si="5"/>
        <v>0.27810650887573968</v>
      </c>
      <c r="AG17">
        <f t="shared" si="6"/>
        <v>0.10059171597633136</v>
      </c>
      <c r="AH17">
        <f t="shared" si="7"/>
        <v>0.20710059171597636</v>
      </c>
      <c r="AI17">
        <f t="shared" si="8"/>
        <v>2.3668639053254441E-2</v>
      </c>
      <c r="AJ17">
        <f t="shared" si="9"/>
        <v>7.6923076923076927E-2</v>
      </c>
      <c r="AK17">
        <f t="shared" si="10"/>
        <v>5.9171597633136098E-2</v>
      </c>
      <c r="AL17">
        <f t="shared" si="11"/>
        <v>8.2840236686390539E-2</v>
      </c>
      <c r="AM17">
        <f t="shared" si="12"/>
        <v>0.10059171597633136</v>
      </c>
      <c r="AN17">
        <f t="shared" si="13"/>
        <v>8.0882352941176475E-2</v>
      </c>
      <c r="AO17">
        <f t="shared" si="14"/>
        <v>5.3254437869822494E-2</v>
      </c>
      <c r="AP17">
        <f t="shared" si="19"/>
        <v>5.9171597633136102E-3</v>
      </c>
      <c r="AQ17">
        <f t="shared" si="15"/>
        <v>7.6923076923076927E-2</v>
      </c>
      <c r="AR17">
        <f t="shared" si="16"/>
        <v>0.33136094674556216</v>
      </c>
      <c r="AS17" s="184" t="s">
        <v>47</v>
      </c>
      <c r="AT17" s="185" t="str">
        <f t="shared" si="17"/>
        <v>F</v>
      </c>
      <c r="AU17" s="185" t="str">
        <f t="shared" si="17"/>
        <v>6'3"</v>
      </c>
      <c r="AV17" s="185">
        <f t="shared" si="17"/>
        <v>18</v>
      </c>
      <c r="AW17" s="185">
        <f t="shared" si="17"/>
        <v>4.5999999999999996</v>
      </c>
      <c r="AX17" s="185">
        <f t="shared" si="17"/>
        <v>0.6</v>
      </c>
      <c r="AY17" s="185">
        <f t="shared" si="17"/>
        <v>1.4</v>
      </c>
      <c r="AZ17" s="185">
        <f t="shared" si="17"/>
        <v>44</v>
      </c>
      <c r="BA17" s="185">
        <f t="shared" si="17"/>
        <v>0.6</v>
      </c>
      <c r="BB17" s="185">
        <f t="shared" si="17"/>
        <v>1.4</v>
      </c>
      <c r="BC17" s="185">
        <f t="shared" si="17"/>
        <v>44</v>
      </c>
      <c r="BD17" s="185">
        <f t="shared" si="18"/>
        <v>0</v>
      </c>
      <c r="BE17" s="185">
        <f t="shared" si="18"/>
        <v>0</v>
      </c>
      <c r="BF17" s="185">
        <f t="shared" si="18"/>
        <v>0</v>
      </c>
      <c r="BG17" s="185">
        <f t="shared" si="18"/>
        <v>0.7</v>
      </c>
      <c r="BH17" s="185">
        <f t="shared" si="18"/>
        <v>0.9</v>
      </c>
      <c r="BI17" s="185">
        <f t="shared" si="18"/>
        <v>70.599999999999994</v>
      </c>
      <c r="BJ17" s="185">
        <f t="shared" si="18"/>
        <v>0.9</v>
      </c>
      <c r="BK17" s="185">
        <f t="shared" si="18"/>
        <v>0.7</v>
      </c>
      <c r="BL17" s="185">
        <f t="shared" si="18"/>
        <v>1.6</v>
      </c>
      <c r="BM17" s="185">
        <f t="shared" si="18"/>
        <v>0.3</v>
      </c>
      <c r="BN17" s="185">
        <f t="shared" si="18"/>
        <v>0.3</v>
      </c>
      <c r="BO17" s="185">
        <f t="shared" si="18"/>
        <v>0.1</v>
      </c>
      <c r="BP17" s="185">
        <f t="shared" si="18"/>
        <v>0.3</v>
      </c>
      <c r="BQ17" s="185">
        <f t="shared" si="18"/>
        <v>0.3</v>
      </c>
      <c r="BR17" s="185">
        <f t="shared" si="18"/>
        <v>1.9</v>
      </c>
      <c r="BW17" s="8"/>
    </row>
    <row r="18" spans="2:75" x14ac:dyDescent="0.2">
      <c r="B18" s="186" t="s">
        <v>42</v>
      </c>
      <c r="C18" s="185" t="str">
        <f t="shared" si="0"/>
        <v>F</v>
      </c>
      <c r="D18" s="185" t="str">
        <f t="shared" si="0"/>
        <v>6'1"</v>
      </c>
      <c r="E18" s="185">
        <f t="shared" si="0"/>
        <v>34</v>
      </c>
      <c r="F18" s="185">
        <f t="shared" si="0"/>
        <v>13.6</v>
      </c>
      <c r="G18" s="185">
        <f t="shared" si="0"/>
        <v>2.1</v>
      </c>
      <c r="H18" s="185">
        <f t="shared" si="0"/>
        <v>4.9000000000000004</v>
      </c>
      <c r="I18" s="185">
        <f t="shared" si="0"/>
        <v>43.7</v>
      </c>
      <c r="J18" s="185">
        <f t="shared" si="0"/>
        <v>2.1</v>
      </c>
      <c r="K18" s="185">
        <f t="shared" si="0"/>
        <v>4.5999999999999996</v>
      </c>
      <c r="L18" s="185">
        <f t="shared" si="0"/>
        <v>46.2</v>
      </c>
      <c r="M18" s="185">
        <f t="shared" si="1"/>
        <v>0</v>
      </c>
      <c r="N18" s="185">
        <f t="shared" si="1"/>
        <v>0.3</v>
      </c>
      <c r="O18" s="185">
        <f t="shared" si="1"/>
        <v>9.1</v>
      </c>
      <c r="P18" s="185">
        <f t="shared" si="1"/>
        <v>1.3</v>
      </c>
      <c r="Q18" s="185">
        <f t="shared" si="1"/>
        <v>2</v>
      </c>
      <c r="R18" s="185">
        <f t="shared" si="1"/>
        <v>64.7</v>
      </c>
      <c r="S18" s="185">
        <f t="shared" si="1"/>
        <v>1.4</v>
      </c>
      <c r="T18" s="185">
        <f t="shared" si="1"/>
        <v>2</v>
      </c>
      <c r="U18" s="185">
        <f t="shared" si="1"/>
        <v>3.3</v>
      </c>
      <c r="V18" s="185">
        <f t="shared" si="1"/>
        <v>1</v>
      </c>
      <c r="W18" s="185">
        <f t="shared" si="1"/>
        <v>1.1000000000000001</v>
      </c>
      <c r="X18" s="185">
        <f t="shared" si="1"/>
        <v>0.5</v>
      </c>
      <c r="Y18" s="185">
        <f t="shared" si="1"/>
        <v>0.4</v>
      </c>
      <c r="Z18" s="185">
        <f t="shared" si="1"/>
        <v>1.6</v>
      </c>
      <c r="AA18" s="185">
        <f t="shared" si="1"/>
        <v>5.6</v>
      </c>
      <c r="AC18">
        <f t="shared" si="2"/>
        <v>0.10294117647058823</v>
      </c>
      <c r="AD18">
        <f t="shared" si="3"/>
        <v>0.14705882352941177</v>
      </c>
      <c r="AE18">
        <f t="shared" si="4"/>
        <v>0.15441176470588236</v>
      </c>
      <c r="AF18">
        <f t="shared" si="5"/>
        <v>0.36029411764705888</v>
      </c>
      <c r="AG18">
        <f t="shared" si="6"/>
        <v>0.15441176470588236</v>
      </c>
      <c r="AH18">
        <f t="shared" si="7"/>
        <v>0.33823529411764702</v>
      </c>
      <c r="AI18">
        <f t="shared" si="8"/>
        <v>0</v>
      </c>
      <c r="AJ18">
        <f t="shared" si="9"/>
        <v>2.2058823529411766E-2</v>
      </c>
      <c r="AK18">
        <f t="shared" si="10"/>
        <v>9.5588235294117654E-2</v>
      </c>
      <c r="AL18">
        <f t="shared" si="11"/>
        <v>0.14705882352941177</v>
      </c>
      <c r="AM18">
        <f t="shared" si="12"/>
        <v>7.3529411764705885E-2</v>
      </c>
      <c r="AN18" t="e">
        <f>#REF!/#REF!</f>
        <v>#REF!</v>
      </c>
      <c r="AO18">
        <f t="shared" si="14"/>
        <v>3.6764705882352942E-2</v>
      </c>
      <c r="AP18">
        <f t="shared" si="19"/>
        <v>2.9411764705882356E-2</v>
      </c>
      <c r="AQ18">
        <f t="shared" si="15"/>
        <v>0.11764705882352942</v>
      </c>
      <c r="AR18">
        <f t="shared" si="16"/>
        <v>0.41176470588235292</v>
      </c>
      <c r="AS18" s="186" t="s">
        <v>33</v>
      </c>
      <c r="AT18" s="185" t="str">
        <f t="shared" si="17"/>
        <v>G</v>
      </c>
      <c r="AU18" s="185" t="str">
        <f t="shared" si="17"/>
        <v>5'10"</v>
      </c>
      <c r="AV18" s="185">
        <f t="shared" si="17"/>
        <v>34</v>
      </c>
      <c r="AW18" s="185">
        <f t="shared" si="17"/>
        <v>26.3</v>
      </c>
      <c r="AX18" s="185">
        <f t="shared" si="17"/>
        <v>3</v>
      </c>
      <c r="AY18" s="185">
        <f t="shared" si="17"/>
        <v>7.9</v>
      </c>
      <c r="AZ18" s="185">
        <f t="shared" si="17"/>
        <v>38.1</v>
      </c>
      <c r="BA18" s="185">
        <f t="shared" si="17"/>
        <v>2.4</v>
      </c>
      <c r="BB18" s="185">
        <f t="shared" si="17"/>
        <v>5.9</v>
      </c>
      <c r="BC18" s="185">
        <f t="shared" si="17"/>
        <v>40</v>
      </c>
      <c r="BD18" s="185">
        <f t="shared" si="18"/>
        <v>0.6</v>
      </c>
      <c r="BE18" s="185">
        <f t="shared" si="18"/>
        <v>2</v>
      </c>
      <c r="BF18" s="185">
        <f t="shared" si="18"/>
        <v>32.4</v>
      </c>
      <c r="BG18" s="185">
        <f t="shared" si="18"/>
        <v>2</v>
      </c>
      <c r="BH18" s="185">
        <f t="shared" si="18"/>
        <v>2.6</v>
      </c>
      <c r="BI18" s="185">
        <f t="shared" si="18"/>
        <v>75.3</v>
      </c>
      <c r="BJ18" s="185">
        <f t="shared" si="18"/>
        <v>0.7</v>
      </c>
      <c r="BK18" s="185">
        <f t="shared" si="18"/>
        <v>3.2</v>
      </c>
      <c r="BL18" s="185">
        <f t="shared" si="18"/>
        <v>3.9</v>
      </c>
      <c r="BM18" s="185">
        <f t="shared" si="18"/>
        <v>2.4</v>
      </c>
      <c r="BN18" s="185">
        <f t="shared" si="18"/>
        <v>2.2000000000000002</v>
      </c>
      <c r="BO18" s="185">
        <f t="shared" si="18"/>
        <v>1</v>
      </c>
      <c r="BP18" s="185">
        <f t="shared" si="18"/>
        <v>0.5</v>
      </c>
      <c r="BQ18" s="185">
        <f t="shared" si="18"/>
        <v>2.6</v>
      </c>
      <c r="BR18" s="185">
        <f t="shared" si="18"/>
        <v>8.6</v>
      </c>
      <c r="BW18" s="8"/>
    </row>
    <row r="19" spans="2:75" x14ac:dyDescent="0.2">
      <c r="B19" s="187" t="s">
        <v>117</v>
      </c>
      <c r="C19" s="185"/>
      <c r="D19" s="185"/>
      <c r="E19" s="185"/>
      <c r="F19" s="185"/>
      <c r="G19" s="185">
        <f t="shared" ref="G19:V19" si="20">((G14/$F14)+(G15/$F15)+(G16/$F16)+(G17/$F17)+(G18/$F18))*40</f>
        <v>26.870195780879197</v>
      </c>
      <c r="H19" s="185">
        <f t="shared" si="20"/>
        <v>58.926860008459876</v>
      </c>
      <c r="I19" s="188">
        <f>G19/H19</f>
        <v>0.45599232297498216</v>
      </c>
      <c r="J19" s="185">
        <f t="shared" si="20"/>
        <v>25.520765654990633</v>
      </c>
      <c r="K19" s="185">
        <f t="shared" si="20"/>
        <v>51.866293934140941</v>
      </c>
      <c r="L19" s="188">
        <f>J19/K19</f>
        <v>0.49204914635691005</v>
      </c>
      <c r="M19" s="185">
        <f t="shared" si="20"/>
        <v>2.1041471070206423</v>
      </c>
      <c r="N19" s="185">
        <f t="shared" si="20"/>
        <v>6.5425354837194041</v>
      </c>
      <c r="O19" s="188">
        <f>M19/N19</f>
        <v>0.32161034697582463</v>
      </c>
      <c r="P19" s="185">
        <f t="shared" si="20"/>
        <v>11.902174862566763</v>
      </c>
      <c r="Q19" s="185">
        <f t="shared" si="20"/>
        <v>19.533733703131748</v>
      </c>
      <c r="R19" s="188">
        <f>P19/Q19</f>
        <v>0.60931386919944275</v>
      </c>
      <c r="S19" s="185">
        <f t="shared" si="20"/>
        <v>14.869719431462581</v>
      </c>
      <c r="T19" s="185">
        <f t="shared" si="20"/>
        <v>24.394294155892911</v>
      </c>
      <c r="U19" s="185">
        <f t="shared" si="20"/>
        <v>38.969895940296666</v>
      </c>
      <c r="V19" s="185">
        <f t="shared" si="20"/>
        <v>18.700095851590373</v>
      </c>
      <c r="W19" s="185">
        <f>((W14/$F14)+(W15/$F15)+(W16/$F16)+(W17/$F17)+(W18/$F18))*40</f>
        <v>21.21967858875859</v>
      </c>
      <c r="X19" s="185">
        <f>((X14/$F14)+(X15/$F15)+(X16/$F16)+(X17/$F17)+(X18/$F18))*40</f>
        <v>7.7129458770823458</v>
      </c>
      <c r="Y19" s="185">
        <f>((Y14/$F14)+(Y15/$F15)+(Y16/$F16)+(Y17/$F17)+(Y18/$F18))*40</f>
        <v>2.6514471259853161</v>
      </c>
      <c r="Z19" s="185">
        <f>SUM(AQ14:AQ18)*40</f>
        <v>22.072450549646074</v>
      </c>
      <c r="AA19" s="185">
        <f>2*J19 +3*M19 + P19</f>
        <v>69.256147493609959</v>
      </c>
      <c r="AS19" s="187" t="s">
        <v>117</v>
      </c>
      <c r="AT19" s="185"/>
      <c r="AU19" s="185"/>
      <c r="AV19" s="185"/>
      <c r="AW19" s="185"/>
      <c r="AX19" s="185">
        <f>((AX14/$AW14)+(AX15/$AW15)+(AX16/$AW16)+(AX17/$AW17)+(AX18/$AW18))*40</f>
        <v>22.83177564111401</v>
      </c>
      <c r="AY19" s="185">
        <f>((AY14/$AW14)+(AY15/$AW15)+(AY16/$AW16)+(AY17/$AW17)+(AY18/$AW18))*40</f>
        <v>58.296575801294061</v>
      </c>
      <c r="AZ19" s="185">
        <f>AX19/AY19</f>
        <v>0.39164865735745652</v>
      </c>
      <c r="BA19" s="185">
        <f>((BA14/$AW14)+(BA15/$AW15)+(BA16/$AW16)+(BA17/$AW17)+(BA18/$AW18))*40</f>
        <v>20.02010159808577</v>
      </c>
      <c r="BB19" s="185">
        <f>((BB14/$AW14)+(BB15/$AW15)+(BB16/$AW16)+(BB17/$AW17)+(BB18/$AW18))*40</f>
        <v>49.627399173908117</v>
      </c>
      <c r="BC19" s="185">
        <f>BA19/BB19</f>
        <v>0.40340823680744992</v>
      </c>
      <c r="BD19" s="185">
        <f>((BD14/$AW14)+(BD15/$AW15)+(BD16/$AW16)+(BD17/$AW17)+(BD18/$AW18))*40</f>
        <v>2.8116740430282401</v>
      </c>
      <c r="BE19" s="185">
        <f>((BE14/$AW14)+(BE15/$AW15)+(BE16/$AW16)+(BE17/$AW17)+(BE18/$AW18))*40</f>
        <v>8.9058630179184881</v>
      </c>
      <c r="BF19" s="185">
        <f>BD19/BE19</f>
        <v>0.31571045247060125</v>
      </c>
      <c r="BG19" s="185">
        <f>((BG14/$AW14)+(BG15/$AW15)+(BG16/$AW16)+(BG17/$AW17)+(BG18/$AW18))*40</f>
        <v>15.319174933886314</v>
      </c>
      <c r="BH19" s="185">
        <f>((BH14/$AW14)+(BH15/$AW15)+(BH16/$AW16)+(BH17/$AW17)+(BH18/$AW18))*40</f>
        <v>21.928802941108927</v>
      </c>
      <c r="BI19" s="185">
        <f>BG19/BH19</f>
        <v>0.69858692127549538</v>
      </c>
      <c r="BJ19" s="185">
        <f t="shared" ref="BJ19:BR19" si="21">((BJ14/$AW14)+(BJ15/$AW15)+(BJ16/$AW16)+(BJ17/$AW17)+(BJ18/$AW18))*40</f>
        <v>16.327617656321628</v>
      </c>
      <c r="BK19" s="185">
        <f t="shared" si="21"/>
        <v>28.946683263922047</v>
      </c>
      <c r="BL19" s="185">
        <f t="shared" si="21"/>
        <v>44.980183273184849</v>
      </c>
      <c r="BM19" s="185">
        <f t="shared" si="21"/>
        <v>15.128492780645749</v>
      </c>
      <c r="BN19" s="185">
        <f t="shared" si="21"/>
        <v>17.023189822960774</v>
      </c>
      <c r="BO19" s="185">
        <f t="shared" si="21"/>
        <v>6.9436244673877914</v>
      </c>
      <c r="BP19" s="185">
        <f t="shared" si="21"/>
        <v>4.7823089047060101</v>
      </c>
      <c r="BQ19" s="185">
        <f t="shared" si="21"/>
        <v>20.060159419898028</v>
      </c>
      <c r="BR19" s="185">
        <f t="shared" si="21"/>
        <v>64.088517906201389</v>
      </c>
    </row>
    <row r="20" spans="2:75" x14ac:dyDescent="0.2">
      <c r="B20" s="189" t="s">
        <v>118</v>
      </c>
      <c r="C20" s="185"/>
      <c r="D20" s="185"/>
      <c r="E20" s="185"/>
      <c r="F20" s="185"/>
      <c r="G20" s="185">
        <v>29.274509803921568</v>
      </c>
      <c r="H20" s="185">
        <v>62.647058823529413</v>
      </c>
      <c r="I20" s="188">
        <v>0.46729264475743348</v>
      </c>
      <c r="J20" s="185">
        <f>G20-M20</f>
        <v>22.509803921568626</v>
      </c>
      <c r="K20" s="185">
        <f>H20-N20</f>
        <v>44.862745098039213</v>
      </c>
      <c r="L20" s="188">
        <f>J20/K20</f>
        <v>0.50174825174825177</v>
      </c>
      <c r="M20" s="185">
        <v>6.7647058823529411</v>
      </c>
      <c r="N20" s="185">
        <v>17.784313725490197</v>
      </c>
      <c r="O20" s="188">
        <v>0.38037486218302091</v>
      </c>
      <c r="P20" s="185">
        <v>11.372549019607844</v>
      </c>
      <c r="Q20" s="185">
        <v>15.372549019607844</v>
      </c>
      <c r="R20" s="188">
        <v>0.73979591836734693</v>
      </c>
      <c r="S20" s="185">
        <v>10.529411764705882</v>
      </c>
      <c r="T20" s="185">
        <v>24.058823529411764</v>
      </c>
      <c r="U20" s="185">
        <v>34.588235294117645</v>
      </c>
      <c r="V20" s="185">
        <v>16.274509803921568</v>
      </c>
      <c r="W20" s="185">
        <v>13.96078431372549</v>
      </c>
      <c r="X20" s="185">
        <v>7.7450980392156863</v>
      </c>
      <c r="Y20" s="185">
        <v>3.0784313725490198</v>
      </c>
      <c r="Z20" s="185">
        <v>15.529411764705882</v>
      </c>
      <c r="AA20" s="185">
        <f>2*J20 +3*M20 + P20</f>
        <v>76.686274509803923</v>
      </c>
      <c r="AS20" s="189" t="s">
        <v>118</v>
      </c>
      <c r="AT20" s="185"/>
      <c r="AU20" s="185"/>
      <c r="AV20" s="185"/>
      <c r="AW20" s="185"/>
      <c r="AX20" s="185">
        <f t="shared" ref="AX20:BR20" si="22">G20</f>
        <v>29.274509803921568</v>
      </c>
      <c r="AY20" s="185">
        <f t="shared" si="22"/>
        <v>62.647058823529413</v>
      </c>
      <c r="AZ20" s="185">
        <f t="shared" si="22"/>
        <v>0.46729264475743348</v>
      </c>
      <c r="BA20" s="185">
        <f t="shared" si="22"/>
        <v>22.509803921568626</v>
      </c>
      <c r="BB20" s="185">
        <f t="shared" si="22"/>
        <v>44.862745098039213</v>
      </c>
      <c r="BC20" s="185">
        <f t="shared" si="22"/>
        <v>0.50174825174825177</v>
      </c>
      <c r="BD20" s="185">
        <f t="shared" si="22"/>
        <v>6.7647058823529411</v>
      </c>
      <c r="BE20" s="185">
        <f t="shared" si="22"/>
        <v>17.784313725490197</v>
      </c>
      <c r="BF20" s="185">
        <f t="shared" si="22"/>
        <v>0.38037486218302091</v>
      </c>
      <c r="BG20" s="185">
        <f t="shared" si="22"/>
        <v>11.372549019607844</v>
      </c>
      <c r="BH20" s="185">
        <f t="shared" si="22"/>
        <v>15.372549019607844</v>
      </c>
      <c r="BI20" s="185">
        <f t="shared" si="22"/>
        <v>0.73979591836734693</v>
      </c>
      <c r="BJ20" s="185">
        <f t="shared" si="22"/>
        <v>10.529411764705882</v>
      </c>
      <c r="BK20" s="185">
        <f t="shared" si="22"/>
        <v>24.058823529411764</v>
      </c>
      <c r="BL20" s="185">
        <f t="shared" si="22"/>
        <v>34.588235294117645</v>
      </c>
      <c r="BM20" s="185">
        <f t="shared" si="22"/>
        <v>16.274509803921568</v>
      </c>
      <c r="BN20" s="185">
        <f t="shared" si="22"/>
        <v>13.96078431372549</v>
      </c>
      <c r="BO20" s="185">
        <f t="shared" si="22"/>
        <v>7.7450980392156863</v>
      </c>
      <c r="BP20" s="185">
        <f t="shared" si="22"/>
        <v>3.0784313725490198</v>
      </c>
      <c r="BQ20" s="185">
        <f t="shared" si="22"/>
        <v>15.529411764705882</v>
      </c>
      <c r="BR20" s="185">
        <f t="shared" si="22"/>
        <v>76.686274509803923</v>
      </c>
    </row>
    <row r="23" spans="2:75" x14ac:dyDescent="0.2">
      <c r="B23" s="2"/>
      <c r="C23" s="2"/>
      <c r="D23" s="2"/>
      <c r="E23" s="2"/>
      <c r="F23" s="2"/>
      <c r="G23" s="2"/>
      <c r="H23" s="2"/>
      <c r="I23" s="2"/>
      <c r="J23" s="3" t="s">
        <v>177</v>
      </c>
      <c r="K23" s="3"/>
      <c r="L23" s="3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BA23" s="3" t="s">
        <v>177</v>
      </c>
    </row>
    <row r="24" spans="2:75" x14ac:dyDescent="0.2">
      <c r="B24" s="191" t="s">
        <v>4</v>
      </c>
      <c r="C24" s="192" t="s">
        <v>6</v>
      </c>
      <c r="D24" s="192" t="s">
        <v>95</v>
      </c>
      <c r="E24" s="193" t="s">
        <v>7</v>
      </c>
      <c r="F24" s="193" t="s">
        <v>8</v>
      </c>
      <c r="G24" s="193" t="s">
        <v>10</v>
      </c>
      <c r="H24" s="193" t="s">
        <v>11</v>
      </c>
      <c r="I24" s="193" t="s">
        <v>12</v>
      </c>
      <c r="J24" s="193" t="s">
        <v>96</v>
      </c>
      <c r="K24" s="193" t="s">
        <v>97</v>
      </c>
      <c r="L24" s="193" t="s">
        <v>82</v>
      </c>
      <c r="M24" s="193" t="s">
        <v>98</v>
      </c>
      <c r="N24" s="193" t="s">
        <v>99</v>
      </c>
      <c r="O24" s="193" t="s">
        <v>83</v>
      </c>
      <c r="P24" s="193" t="s">
        <v>19</v>
      </c>
      <c r="Q24" s="193" t="s">
        <v>20</v>
      </c>
      <c r="R24" s="193" t="s">
        <v>21</v>
      </c>
      <c r="S24" s="193" t="s">
        <v>22</v>
      </c>
      <c r="T24" s="193" t="s">
        <v>23</v>
      </c>
      <c r="U24" s="193" t="s">
        <v>100</v>
      </c>
      <c r="V24" s="193" t="s">
        <v>25</v>
      </c>
      <c r="W24" s="193" t="s">
        <v>26</v>
      </c>
      <c r="X24" s="193" t="s">
        <v>27</v>
      </c>
      <c r="Y24" s="193" t="s">
        <v>28</v>
      </c>
      <c r="Z24" s="193" t="s">
        <v>29</v>
      </c>
      <c r="AA24" s="193" t="s">
        <v>9</v>
      </c>
      <c r="AS24" s="191" t="s">
        <v>4</v>
      </c>
      <c r="AT24" s="192" t="s">
        <v>6</v>
      </c>
      <c r="AU24" s="192" t="s">
        <v>95</v>
      </c>
      <c r="AV24" s="193" t="s">
        <v>7</v>
      </c>
      <c r="AW24" s="193" t="s">
        <v>8</v>
      </c>
      <c r="AX24" s="193" t="s">
        <v>10</v>
      </c>
      <c r="AY24" s="193" t="s">
        <v>11</v>
      </c>
      <c r="AZ24" s="193" t="s">
        <v>12</v>
      </c>
      <c r="BA24" s="193" t="s">
        <v>96</v>
      </c>
      <c r="BB24" s="193" t="s">
        <v>97</v>
      </c>
      <c r="BC24" s="193" t="s">
        <v>82</v>
      </c>
      <c r="BD24" s="193" t="s">
        <v>98</v>
      </c>
      <c r="BE24" s="193" t="s">
        <v>99</v>
      </c>
      <c r="BF24" s="193" t="s">
        <v>83</v>
      </c>
      <c r="BG24" s="193" t="s">
        <v>19</v>
      </c>
      <c r="BH24" s="193" t="s">
        <v>20</v>
      </c>
      <c r="BI24" s="193" t="s">
        <v>21</v>
      </c>
      <c r="BJ24" s="193" t="s">
        <v>22</v>
      </c>
      <c r="BK24" s="193" t="s">
        <v>23</v>
      </c>
      <c r="BL24" s="193" t="s">
        <v>100</v>
      </c>
      <c r="BM24" s="193" t="s">
        <v>25</v>
      </c>
      <c r="BN24" s="193" t="s">
        <v>26</v>
      </c>
      <c r="BO24" s="193" t="s">
        <v>27</v>
      </c>
      <c r="BP24" s="193" t="s">
        <v>28</v>
      </c>
      <c r="BQ24" s="193" t="s">
        <v>29</v>
      </c>
      <c r="BR24" s="193" t="s">
        <v>9</v>
      </c>
    </row>
    <row r="25" spans="2:75" x14ac:dyDescent="0.2">
      <c r="B25" s="194" t="str">
        <f>B14</f>
        <v>Nicole Munger</v>
      </c>
      <c r="C25" s="201" t="str">
        <f t="shared" ref="C25:F25" si="23">C14</f>
        <v>G</v>
      </c>
      <c r="D25" s="201" t="str">
        <f t="shared" si="23"/>
        <v>6'0"</v>
      </c>
      <c r="E25" s="201">
        <f t="shared" si="23"/>
        <v>27</v>
      </c>
      <c r="F25" s="201">
        <f t="shared" si="23"/>
        <v>29.8</v>
      </c>
      <c r="G25" s="201">
        <f>G14/$F14</f>
        <v>0.10067114093959731</v>
      </c>
      <c r="H25" s="201">
        <f t="shared" ref="H25:AA25" si="24">H14/$F14</f>
        <v>0.25167785234899326</v>
      </c>
      <c r="I25" s="202"/>
      <c r="J25" s="201">
        <f t="shared" si="24"/>
        <v>9.0604026845637592E-2</v>
      </c>
      <c r="K25" s="201">
        <f t="shared" si="24"/>
        <v>0.22483221476510068</v>
      </c>
      <c r="L25" s="202"/>
      <c r="M25" s="201">
        <f>M14/$F14</f>
        <v>1.0067114093959731E-2</v>
      </c>
      <c r="N25" s="201">
        <f>N14/$F14</f>
        <v>2.6845637583892617E-2</v>
      </c>
      <c r="O25" s="202"/>
      <c r="P25" s="201">
        <f t="shared" si="24"/>
        <v>2.3489932885906038E-2</v>
      </c>
      <c r="Q25" s="201">
        <f t="shared" si="24"/>
        <v>4.0268456375838924E-2</v>
      </c>
      <c r="R25" s="202"/>
      <c r="S25" s="201">
        <f t="shared" si="24"/>
        <v>3.3557046979865772E-2</v>
      </c>
      <c r="T25" s="201">
        <f t="shared" si="24"/>
        <v>8.3892617449664433E-2</v>
      </c>
      <c r="U25" s="201">
        <f t="shared" si="24"/>
        <v>0.1174496644295302</v>
      </c>
      <c r="V25" s="201">
        <f t="shared" si="24"/>
        <v>0.15100671140939598</v>
      </c>
      <c r="W25" s="201">
        <f t="shared" si="24"/>
        <v>0.11073825503355704</v>
      </c>
      <c r="X25" s="201">
        <f t="shared" si="24"/>
        <v>4.0268456375838924E-2</v>
      </c>
      <c r="Y25" s="201">
        <f t="shared" si="24"/>
        <v>3.3557046979865771E-3</v>
      </c>
      <c r="Z25" s="201">
        <f t="shared" si="24"/>
        <v>6.3758389261744958E-2</v>
      </c>
      <c r="AA25" s="201">
        <f t="shared" si="24"/>
        <v>0.23154362416107382</v>
      </c>
      <c r="AS25" s="194" t="str">
        <f>AS14</f>
        <v>Akienreh Johnson</v>
      </c>
      <c r="AT25" s="201" t="str">
        <f t="shared" ref="AT25:AW25" si="25">AT14</f>
        <v>F</v>
      </c>
      <c r="AU25" s="201" t="str">
        <f t="shared" si="25"/>
        <v>6'1"</v>
      </c>
      <c r="AV25" s="201">
        <f t="shared" si="25"/>
        <v>34</v>
      </c>
      <c r="AW25" s="201">
        <f t="shared" si="25"/>
        <v>13.6</v>
      </c>
      <c r="AX25" s="201">
        <f>AX14/$AW14</f>
        <v>0.15441176470588236</v>
      </c>
      <c r="AY25" s="201">
        <f t="shared" ref="AY25:BR27" si="26">AY14/$AW14</f>
        <v>0.36029411764705888</v>
      </c>
      <c r="AZ25" s="201"/>
      <c r="BA25" s="201">
        <f t="shared" si="26"/>
        <v>0.15441176470588236</v>
      </c>
      <c r="BB25" s="201">
        <f t="shared" si="26"/>
        <v>0.33823529411764702</v>
      </c>
      <c r="BC25" s="201"/>
      <c r="BD25" s="201">
        <f t="shared" si="26"/>
        <v>0</v>
      </c>
      <c r="BE25" s="201">
        <f t="shared" si="26"/>
        <v>2.2058823529411766E-2</v>
      </c>
      <c r="BF25" s="201"/>
      <c r="BG25" s="201">
        <f t="shared" si="26"/>
        <v>9.5588235294117654E-2</v>
      </c>
      <c r="BH25" s="201">
        <f t="shared" si="26"/>
        <v>0.14705882352941177</v>
      </c>
      <c r="BI25" s="201"/>
      <c r="BJ25" s="201">
        <f t="shared" si="26"/>
        <v>0.10294117647058823</v>
      </c>
      <c r="BK25" s="201">
        <f t="shared" si="26"/>
        <v>0.14705882352941177</v>
      </c>
      <c r="BL25" s="201">
        <f t="shared" si="26"/>
        <v>0.24264705882352941</v>
      </c>
      <c r="BM25" s="201">
        <f t="shared" si="26"/>
        <v>7.3529411764705885E-2</v>
      </c>
      <c r="BN25" s="201">
        <f t="shared" si="26"/>
        <v>8.0882352941176475E-2</v>
      </c>
      <c r="BO25" s="201">
        <f t="shared" si="26"/>
        <v>3.6764705882352942E-2</v>
      </c>
      <c r="BP25" s="201">
        <f t="shared" si="26"/>
        <v>2.9411764705882356E-2</v>
      </c>
      <c r="BQ25" s="201">
        <f t="shared" si="26"/>
        <v>0.11764705882352942</v>
      </c>
      <c r="BR25" s="201">
        <f t="shared" si="26"/>
        <v>0.41176470588235292</v>
      </c>
    </row>
    <row r="26" spans="2:75" x14ac:dyDescent="0.2">
      <c r="B26" s="194" t="str">
        <f t="shared" ref="B26:F29" si="27">B15</f>
        <v>Hailey Brown</v>
      </c>
      <c r="C26" s="201" t="str">
        <f t="shared" si="27"/>
        <v>F</v>
      </c>
      <c r="D26" s="201" t="str">
        <f t="shared" si="27"/>
        <v>6'2"</v>
      </c>
      <c r="E26" s="201">
        <f t="shared" si="27"/>
        <v>34</v>
      </c>
      <c r="F26" s="201">
        <f t="shared" si="27"/>
        <v>22.9</v>
      </c>
      <c r="G26" s="201">
        <f>G15/$F15</f>
        <v>0.23580786026200876</v>
      </c>
      <c r="H26" s="201">
        <f t="shared" ref="H26:AA27" si="28">H15/$F15</f>
        <v>0.37554585152838427</v>
      </c>
      <c r="I26" s="202"/>
      <c r="J26" s="201">
        <f t="shared" si="28"/>
        <v>0.23580786026200876</v>
      </c>
      <c r="K26" s="201">
        <f t="shared" si="28"/>
        <v>0.37554585152838427</v>
      </c>
      <c r="L26" s="202"/>
      <c r="M26" s="201">
        <f t="shared" si="28"/>
        <v>0</v>
      </c>
      <c r="N26" s="201">
        <f t="shared" si="28"/>
        <v>0</v>
      </c>
      <c r="O26" s="202"/>
      <c r="P26" s="201">
        <f t="shared" si="28"/>
        <v>0.10043668122270742</v>
      </c>
      <c r="Q26" s="201">
        <f t="shared" si="28"/>
        <v>0.16157205240174674</v>
      </c>
      <c r="R26" s="202"/>
      <c r="S26" s="201">
        <f t="shared" si="28"/>
        <v>0.15720524017467249</v>
      </c>
      <c r="T26" s="201">
        <f t="shared" si="28"/>
        <v>0.14847161572052403</v>
      </c>
      <c r="U26" s="201">
        <f t="shared" si="28"/>
        <v>0.30567685589519655</v>
      </c>
      <c r="V26" s="201">
        <f t="shared" si="28"/>
        <v>4.8034934497816602E-2</v>
      </c>
      <c r="W26" s="201">
        <f t="shared" si="28"/>
        <v>8.7336244541484725E-2</v>
      </c>
      <c r="X26" s="201">
        <f t="shared" si="28"/>
        <v>4.3668122270742363E-2</v>
      </c>
      <c r="Y26" s="201">
        <f t="shared" si="28"/>
        <v>8.7336244541484729E-3</v>
      </c>
      <c r="Z26" s="201">
        <f t="shared" si="28"/>
        <v>0.10480349344978167</v>
      </c>
      <c r="AA26" s="201">
        <f t="shared" si="28"/>
        <v>0.57205240174672489</v>
      </c>
      <c r="AS26" s="194" t="str">
        <f t="shared" ref="AS26:AW26" si="29">AS15</f>
        <v>Danielle Rauch</v>
      </c>
      <c r="AT26" s="201" t="str">
        <f t="shared" si="29"/>
        <v>G</v>
      </c>
      <c r="AU26" s="201" t="str">
        <f t="shared" si="29"/>
        <v>6'0"</v>
      </c>
      <c r="AV26" s="201">
        <f t="shared" si="29"/>
        <v>14</v>
      </c>
      <c r="AW26" s="201">
        <f t="shared" si="29"/>
        <v>4.2</v>
      </c>
      <c r="AX26" s="201">
        <f t="shared" ref="AX26:BM29" si="30">AX15/$AW15</f>
        <v>4.7619047619047616E-2</v>
      </c>
      <c r="AY26" s="201">
        <f t="shared" si="30"/>
        <v>0.21428571428571427</v>
      </c>
      <c r="AZ26" s="201"/>
      <c r="BA26" s="201">
        <f t="shared" si="30"/>
        <v>2.3809523809523808E-2</v>
      </c>
      <c r="BB26" s="201">
        <f t="shared" si="30"/>
        <v>0.16666666666666666</v>
      </c>
      <c r="BC26" s="201"/>
      <c r="BD26" s="201">
        <f t="shared" si="30"/>
        <v>2.3809523809523808E-2</v>
      </c>
      <c r="BE26" s="201">
        <f t="shared" si="30"/>
        <v>4.7619047619047616E-2</v>
      </c>
      <c r="BF26" s="201"/>
      <c r="BG26" s="201">
        <f t="shared" si="30"/>
        <v>0</v>
      </c>
      <c r="BH26" s="201">
        <f t="shared" si="30"/>
        <v>2.3809523809523808E-2</v>
      </c>
      <c r="BI26" s="201"/>
      <c r="BJ26" s="201">
        <f t="shared" si="30"/>
        <v>2.3809523809523808E-2</v>
      </c>
      <c r="BK26" s="201">
        <f t="shared" si="30"/>
        <v>0.16666666666666666</v>
      </c>
      <c r="BL26" s="201">
        <f t="shared" si="30"/>
        <v>0.19047619047619047</v>
      </c>
      <c r="BM26" s="201">
        <f t="shared" si="30"/>
        <v>4.7619047619047616E-2</v>
      </c>
      <c r="BN26" s="201">
        <f t="shared" si="26"/>
        <v>9.5238095238095233E-2</v>
      </c>
      <c r="BO26" s="201">
        <f t="shared" si="26"/>
        <v>2.3809523809523808E-2</v>
      </c>
      <c r="BP26" s="201">
        <f t="shared" si="26"/>
        <v>0</v>
      </c>
      <c r="BQ26" s="201">
        <f t="shared" si="26"/>
        <v>0.14285714285714285</v>
      </c>
      <c r="BR26" s="201">
        <f t="shared" si="26"/>
        <v>0.11904761904761904</v>
      </c>
    </row>
    <row r="27" spans="2:75" x14ac:dyDescent="0.2">
      <c r="B27" s="194" t="str">
        <f t="shared" si="27"/>
        <v>Kayla Robbins</v>
      </c>
      <c r="C27" s="201" t="str">
        <f t="shared" si="27"/>
        <v>G</v>
      </c>
      <c r="D27" s="201" t="str">
        <f t="shared" si="27"/>
        <v>6'1"</v>
      </c>
      <c r="E27" s="201">
        <f t="shared" si="27"/>
        <v>20</v>
      </c>
      <c r="F27" s="201">
        <f t="shared" si="27"/>
        <v>5.3</v>
      </c>
      <c r="G27" s="201">
        <f t="shared" ref="G27:V27" si="31">G16/$F16</f>
        <v>5.6603773584905662E-2</v>
      </c>
      <c r="H27" s="201">
        <f t="shared" si="31"/>
        <v>0.20754716981132079</v>
      </c>
      <c r="I27" s="202"/>
      <c r="J27" s="201">
        <f t="shared" si="31"/>
        <v>5.6603773584905662E-2</v>
      </c>
      <c r="K27" s="201">
        <f t="shared" si="31"/>
        <v>0.15094339622641512</v>
      </c>
      <c r="L27" s="202"/>
      <c r="M27" s="201">
        <f t="shared" si="31"/>
        <v>1.886792452830189E-2</v>
      </c>
      <c r="N27" s="201">
        <f t="shared" si="31"/>
        <v>3.7735849056603779E-2</v>
      </c>
      <c r="O27" s="202"/>
      <c r="P27" s="201">
        <f t="shared" si="31"/>
        <v>1.886792452830189E-2</v>
      </c>
      <c r="Q27" s="201">
        <f t="shared" si="31"/>
        <v>5.6603773584905662E-2</v>
      </c>
      <c r="R27" s="202"/>
      <c r="S27" s="201">
        <f t="shared" si="31"/>
        <v>1.886792452830189E-2</v>
      </c>
      <c r="T27" s="201">
        <f t="shared" si="31"/>
        <v>9.4339622641509441E-2</v>
      </c>
      <c r="U27" s="201">
        <f t="shared" si="31"/>
        <v>0.11320754716981132</v>
      </c>
      <c r="V27" s="201">
        <f t="shared" si="31"/>
        <v>9.4339622641509441E-2</v>
      </c>
      <c r="W27" s="201">
        <f t="shared" si="28"/>
        <v>0.15094339622641512</v>
      </c>
      <c r="X27" s="201">
        <f t="shared" si="28"/>
        <v>1.886792452830189E-2</v>
      </c>
      <c r="Y27" s="201">
        <f t="shared" si="28"/>
        <v>1.886792452830189E-2</v>
      </c>
      <c r="Z27" s="201">
        <f t="shared" si="28"/>
        <v>0.18867924528301888</v>
      </c>
      <c r="AA27" s="201">
        <f t="shared" si="28"/>
        <v>0.15094339622641512</v>
      </c>
      <c r="AS27" s="194" t="str">
        <f t="shared" ref="AS27:AW27" si="32">AS16</f>
        <v>Naz Hillmon</v>
      </c>
      <c r="AT27" s="201" t="str">
        <f t="shared" si="32"/>
        <v>G</v>
      </c>
      <c r="AU27" s="201" t="str">
        <f t="shared" si="32"/>
        <v>6'0"</v>
      </c>
      <c r="AV27" s="201">
        <f t="shared" si="32"/>
        <v>31</v>
      </c>
      <c r="AW27" s="201">
        <f t="shared" si="32"/>
        <v>16.899999999999999</v>
      </c>
      <c r="AX27" s="201">
        <f t="shared" si="30"/>
        <v>0.12426035502958581</v>
      </c>
      <c r="AY27" s="201">
        <f t="shared" si="30"/>
        <v>0.27810650887573968</v>
      </c>
      <c r="AZ27" s="201"/>
      <c r="BA27" s="201">
        <f t="shared" si="30"/>
        <v>0.10059171597633136</v>
      </c>
      <c r="BB27" s="201">
        <f t="shared" si="30"/>
        <v>0.20710059171597636</v>
      </c>
      <c r="BC27" s="201"/>
      <c r="BD27" s="201">
        <f t="shared" si="30"/>
        <v>2.3668639053254441E-2</v>
      </c>
      <c r="BE27" s="201">
        <f t="shared" si="30"/>
        <v>7.6923076923076927E-2</v>
      </c>
      <c r="BF27" s="201"/>
      <c r="BG27" s="201">
        <f t="shared" si="30"/>
        <v>5.9171597633136098E-2</v>
      </c>
      <c r="BH27" s="201">
        <f t="shared" si="30"/>
        <v>8.2840236686390539E-2</v>
      </c>
      <c r="BI27" s="201"/>
      <c r="BJ27" s="201">
        <f t="shared" si="30"/>
        <v>5.9171597633136098E-2</v>
      </c>
      <c r="BK27" s="201">
        <f t="shared" si="30"/>
        <v>0.13609467455621302</v>
      </c>
      <c r="BL27" s="201">
        <f t="shared" si="30"/>
        <v>0.19526627218934911</v>
      </c>
      <c r="BM27" s="201">
        <f t="shared" si="30"/>
        <v>0.10059171597633136</v>
      </c>
      <c r="BN27" s="201">
        <f t="shared" si="26"/>
        <v>0.10059171597633136</v>
      </c>
      <c r="BO27" s="201">
        <f t="shared" si="26"/>
        <v>5.3254437869822494E-2</v>
      </c>
      <c r="BP27" s="201">
        <f t="shared" si="26"/>
        <v>5.9171597633136102E-3</v>
      </c>
      <c r="BQ27" s="201">
        <f t="shared" si="26"/>
        <v>7.6923076923076927E-2</v>
      </c>
      <c r="BR27" s="201">
        <f t="shared" si="26"/>
        <v>0.33136094674556216</v>
      </c>
    </row>
    <row r="28" spans="2:75" x14ac:dyDescent="0.2">
      <c r="B28" s="194" t="str">
        <f t="shared" si="27"/>
        <v>Naz Hillmon</v>
      </c>
      <c r="C28" s="201" t="str">
        <f t="shared" si="27"/>
        <v>G</v>
      </c>
      <c r="D28" s="201" t="str">
        <f t="shared" si="27"/>
        <v>6'0"</v>
      </c>
      <c r="E28" s="201">
        <f t="shared" si="27"/>
        <v>31</v>
      </c>
      <c r="F28" s="201">
        <f t="shared" si="27"/>
        <v>16.899999999999999</v>
      </c>
      <c r="G28" s="201">
        <f>G17/$F17</f>
        <v>0.12426035502958581</v>
      </c>
      <c r="H28" s="201">
        <f t="shared" ref="H28:AA28" si="33">H17/$F17</f>
        <v>0.27810650887573968</v>
      </c>
      <c r="I28" s="202"/>
      <c r="J28" s="201">
        <f t="shared" si="33"/>
        <v>0.10059171597633136</v>
      </c>
      <c r="K28" s="201">
        <f t="shared" si="33"/>
        <v>0.20710059171597636</v>
      </c>
      <c r="L28" s="202"/>
      <c r="M28" s="201">
        <f t="shared" si="33"/>
        <v>2.3668639053254441E-2</v>
      </c>
      <c r="N28" s="201">
        <f t="shared" si="33"/>
        <v>7.6923076923076927E-2</v>
      </c>
      <c r="O28" s="202"/>
      <c r="P28" s="201">
        <f t="shared" si="33"/>
        <v>5.9171597633136098E-2</v>
      </c>
      <c r="Q28" s="201">
        <f t="shared" si="33"/>
        <v>8.2840236686390539E-2</v>
      </c>
      <c r="R28" s="202"/>
      <c r="S28" s="201">
        <f t="shared" si="33"/>
        <v>5.9171597633136098E-2</v>
      </c>
      <c r="T28" s="201">
        <f t="shared" si="33"/>
        <v>0.13609467455621302</v>
      </c>
      <c r="U28" s="201">
        <f t="shared" si="33"/>
        <v>0.19526627218934911</v>
      </c>
      <c r="V28" s="201">
        <f t="shared" si="33"/>
        <v>0.10059171597633136</v>
      </c>
      <c r="W28" s="201">
        <f t="shared" si="33"/>
        <v>0.10059171597633136</v>
      </c>
      <c r="X28" s="201">
        <f t="shared" si="33"/>
        <v>5.3254437869822494E-2</v>
      </c>
      <c r="Y28" s="201">
        <f t="shared" si="33"/>
        <v>5.9171597633136102E-3</v>
      </c>
      <c r="Z28" s="201">
        <f t="shared" si="33"/>
        <v>7.6923076923076927E-2</v>
      </c>
      <c r="AA28" s="201">
        <f t="shared" si="33"/>
        <v>0.33136094674556216</v>
      </c>
      <c r="AS28" s="194" t="str">
        <f t="shared" ref="AS28:AW28" si="34">AS17</f>
        <v>Priscilla Smeenge</v>
      </c>
      <c r="AT28" s="201" t="str">
        <f t="shared" si="34"/>
        <v>F</v>
      </c>
      <c r="AU28" s="201" t="str">
        <f t="shared" si="34"/>
        <v>6'3"</v>
      </c>
      <c r="AV28" s="201">
        <f t="shared" si="34"/>
        <v>18</v>
      </c>
      <c r="AW28" s="201">
        <f t="shared" si="34"/>
        <v>4.5999999999999996</v>
      </c>
      <c r="AX28" s="201">
        <f>AX17/$AW17</f>
        <v>0.13043478260869565</v>
      </c>
      <c r="AY28" s="201">
        <f t="shared" ref="AY28:BR29" si="35">AY17/$AW17</f>
        <v>0.30434782608695654</v>
      </c>
      <c r="AZ28" s="201"/>
      <c r="BA28" s="201">
        <f t="shared" si="35"/>
        <v>0.13043478260869565</v>
      </c>
      <c r="BB28" s="201">
        <f t="shared" si="35"/>
        <v>0.30434782608695654</v>
      </c>
      <c r="BC28" s="201"/>
      <c r="BD28" s="201">
        <f t="shared" si="35"/>
        <v>0</v>
      </c>
      <c r="BE28" s="201">
        <f t="shared" si="35"/>
        <v>0</v>
      </c>
      <c r="BF28" s="201"/>
      <c r="BG28" s="201">
        <f t="shared" si="35"/>
        <v>0.15217391304347827</v>
      </c>
      <c r="BH28" s="201">
        <f t="shared" si="35"/>
        <v>0.19565217391304349</v>
      </c>
      <c r="BI28" s="201"/>
      <c r="BJ28" s="201">
        <f t="shared" si="35"/>
        <v>0.19565217391304349</v>
      </c>
      <c r="BK28" s="201">
        <f t="shared" si="35"/>
        <v>0.15217391304347827</v>
      </c>
      <c r="BL28" s="201">
        <f t="shared" si="35"/>
        <v>0.34782608695652178</v>
      </c>
      <c r="BM28" s="201">
        <f t="shared" si="35"/>
        <v>6.5217391304347824E-2</v>
      </c>
      <c r="BN28" s="201">
        <f t="shared" si="35"/>
        <v>6.5217391304347824E-2</v>
      </c>
      <c r="BO28" s="201">
        <f t="shared" si="35"/>
        <v>2.1739130434782612E-2</v>
      </c>
      <c r="BP28" s="201">
        <f t="shared" si="35"/>
        <v>6.5217391304347824E-2</v>
      </c>
      <c r="BQ28" s="201">
        <f t="shared" si="35"/>
        <v>6.5217391304347824E-2</v>
      </c>
      <c r="BR28" s="201">
        <f t="shared" si="35"/>
        <v>0.41304347826086957</v>
      </c>
    </row>
    <row r="29" spans="2:75" x14ac:dyDescent="0.2">
      <c r="B29" s="194" t="str">
        <f t="shared" si="27"/>
        <v>Akienreh Johnson</v>
      </c>
      <c r="C29" s="201" t="str">
        <f t="shared" si="27"/>
        <v>F</v>
      </c>
      <c r="D29" s="201" t="str">
        <f t="shared" si="27"/>
        <v>6'1"</v>
      </c>
      <c r="E29" s="201">
        <f t="shared" si="27"/>
        <v>34</v>
      </c>
      <c r="F29" s="201">
        <f t="shared" si="27"/>
        <v>13.6</v>
      </c>
      <c r="G29" s="201">
        <f>G18/$F18</f>
        <v>0.15441176470588236</v>
      </c>
      <c r="H29" s="201">
        <f t="shared" ref="H29:AA29" si="36">H18/$F18</f>
        <v>0.36029411764705888</v>
      </c>
      <c r="I29" s="202"/>
      <c r="J29" s="201">
        <f t="shared" si="36"/>
        <v>0.15441176470588236</v>
      </c>
      <c r="K29" s="201">
        <f t="shared" si="36"/>
        <v>0.33823529411764702</v>
      </c>
      <c r="L29" s="202"/>
      <c r="M29" s="201">
        <f t="shared" si="36"/>
        <v>0</v>
      </c>
      <c r="N29" s="201">
        <f t="shared" si="36"/>
        <v>2.2058823529411766E-2</v>
      </c>
      <c r="O29" s="202"/>
      <c r="P29" s="201">
        <f t="shared" si="36"/>
        <v>9.5588235294117654E-2</v>
      </c>
      <c r="Q29" s="201">
        <f t="shared" si="36"/>
        <v>0.14705882352941177</v>
      </c>
      <c r="R29" s="202"/>
      <c r="S29" s="201">
        <f t="shared" si="36"/>
        <v>0.10294117647058823</v>
      </c>
      <c r="T29" s="201">
        <f t="shared" si="36"/>
        <v>0.14705882352941177</v>
      </c>
      <c r="U29" s="201">
        <f t="shared" si="36"/>
        <v>0.24264705882352941</v>
      </c>
      <c r="V29" s="201">
        <f t="shared" si="36"/>
        <v>7.3529411764705885E-2</v>
      </c>
      <c r="W29" s="201">
        <f t="shared" si="36"/>
        <v>8.0882352941176475E-2</v>
      </c>
      <c r="X29" s="201">
        <f t="shared" si="36"/>
        <v>3.6764705882352942E-2</v>
      </c>
      <c r="Y29" s="201">
        <f t="shared" si="36"/>
        <v>2.9411764705882356E-2</v>
      </c>
      <c r="Z29" s="201">
        <f t="shared" si="36"/>
        <v>0.11764705882352942</v>
      </c>
      <c r="AA29" s="201">
        <f t="shared" si="36"/>
        <v>0.41176470588235292</v>
      </c>
      <c r="AS29" s="194" t="str">
        <f t="shared" ref="AS29:AW29" si="37">AS18</f>
        <v>Amy Dilk</v>
      </c>
      <c r="AT29" s="201" t="str">
        <f t="shared" si="37"/>
        <v>G</v>
      </c>
      <c r="AU29" s="201" t="str">
        <f t="shared" si="37"/>
        <v>5'10"</v>
      </c>
      <c r="AV29" s="201">
        <f t="shared" si="37"/>
        <v>34</v>
      </c>
      <c r="AW29" s="201">
        <f t="shared" si="37"/>
        <v>26.3</v>
      </c>
      <c r="AX29" s="201">
        <f t="shared" si="30"/>
        <v>0.11406844106463879</v>
      </c>
      <c r="AY29" s="201">
        <f t="shared" si="30"/>
        <v>0.30038022813688214</v>
      </c>
      <c r="AZ29" s="201"/>
      <c r="BA29" s="201">
        <f t="shared" si="30"/>
        <v>9.1254752851711016E-2</v>
      </c>
      <c r="BB29" s="201">
        <f t="shared" si="30"/>
        <v>0.22433460076045628</v>
      </c>
      <c r="BC29" s="201"/>
      <c r="BD29" s="201">
        <f t="shared" si="30"/>
        <v>2.2813688212927754E-2</v>
      </c>
      <c r="BE29" s="201">
        <f t="shared" si="30"/>
        <v>7.6045627376425853E-2</v>
      </c>
      <c r="BF29" s="201"/>
      <c r="BG29" s="201">
        <f t="shared" si="30"/>
        <v>7.6045627376425853E-2</v>
      </c>
      <c r="BH29" s="201">
        <f t="shared" si="30"/>
        <v>9.8859315589353611E-2</v>
      </c>
      <c r="BI29" s="201"/>
      <c r="BJ29" s="201">
        <f t="shared" si="30"/>
        <v>2.6615969581749048E-2</v>
      </c>
      <c r="BK29" s="201">
        <f t="shared" si="30"/>
        <v>0.12167300380228137</v>
      </c>
      <c r="BL29" s="201">
        <f t="shared" si="30"/>
        <v>0.14828897338403041</v>
      </c>
      <c r="BM29" s="201">
        <f t="shared" si="30"/>
        <v>9.1254752851711016E-2</v>
      </c>
      <c r="BN29" s="201">
        <f t="shared" si="35"/>
        <v>8.3650190114068448E-2</v>
      </c>
      <c r="BO29" s="201">
        <f t="shared" si="35"/>
        <v>3.8022813688212927E-2</v>
      </c>
      <c r="BP29" s="201">
        <f t="shared" si="35"/>
        <v>1.9011406844106463E-2</v>
      </c>
      <c r="BQ29" s="201">
        <f t="shared" si="35"/>
        <v>9.8859315589353611E-2</v>
      </c>
      <c r="BR29" s="201">
        <f t="shared" si="35"/>
        <v>0.32699619771863114</v>
      </c>
    </row>
    <row r="30" spans="2:75" x14ac:dyDescent="0.2">
      <c r="B30" s="196" t="s">
        <v>117</v>
      </c>
      <c r="C30" s="195"/>
      <c r="D30" s="195"/>
      <c r="E30" s="195"/>
      <c r="F30" s="195"/>
      <c r="G30" s="203">
        <f>SUMPRODUCT(G25:G29,$F$25:$F$29)/SUM($F$25:$F$29)</f>
        <v>0.14576271186440679</v>
      </c>
      <c r="H30" s="203">
        <f t="shared" ref="H30:AA30" si="38">SUMPRODUCT(H25:H29,$F$25:$F$29)/SUM($F$25:$F$29)</f>
        <v>0.30282485875706211</v>
      </c>
      <c r="I30" s="203"/>
      <c r="J30" s="203">
        <f t="shared" si="38"/>
        <v>0.13785310734463277</v>
      </c>
      <c r="K30" s="203">
        <f t="shared" si="38"/>
        <v>0.27344632768361588</v>
      </c>
      <c r="L30" s="203"/>
      <c r="M30" s="203">
        <f t="shared" si="38"/>
        <v>9.0395480225988704E-3</v>
      </c>
      <c r="N30" s="203">
        <f t="shared" si="38"/>
        <v>2.9378531073446325E-2</v>
      </c>
      <c r="O30" s="203"/>
      <c r="P30" s="203">
        <f t="shared" si="38"/>
        <v>6.1016949152542369E-2</v>
      </c>
      <c r="Q30" s="203">
        <f t="shared" si="38"/>
        <v>9.7175141242937843E-2</v>
      </c>
      <c r="R30" s="203"/>
      <c r="S30" s="203">
        <f t="shared" si="38"/>
        <v>8.0225988700564965E-2</v>
      </c>
      <c r="T30" s="203">
        <f t="shared" si="38"/>
        <v>0.12090395480225988</v>
      </c>
      <c r="U30" s="203">
        <f t="shared" si="38"/>
        <v>0.19999999999999998</v>
      </c>
      <c r="V30" s="203">
        <f t="shared" si="38"/>
        <v>9.9435028248587576E-2</v>
      </c>
      <c r="W30" s="203">
        <f t="shared" si="38"/>
        <v>0.10056497175141244</v>
      </c>
      <c r="X30" s="203">
        <f t="shared" si="38"/>
        <v>4.1807909604519779E-2</v>
      </c>
      <c r="Y30" s="203">
        <f t="shared" si="38"/>
        <v>1.016949152542373E-2</v>
      </c>
      <c r="Z30" s="203">
        <f t="shared" si="38"/>
        <v>9.2655367231638405E-2</v>
      </c>
      <c r="AA30" s="203">
        <f t="shared" si="38"/>
        <v>0.3615819209039548</v>
      </c>
      <c r="AS30" s="196" t="s">
        <v>117</v>
      </c>
      <c r="AT30" s="195"/>
      <c r="AU30" s="195"/>
      <c r="AV30" s="195"/>
      <c r="AW30" s="195"/>
      <c r="AX30" s="203">
        <f>SUMPRODUCT(AX25:AX29,$F$25:$F$29)/SUM($F$25:$F$29)</f>
        <v>0.11419440999925801</v>
      </c>
      <c r="AY30" s="203">
        <f t="shared" ref="AY30" si="39">SUMPRODUCT(AY25:AY29,$F$25:$F$29)/SUM($F$25:$F$29)</f>
        <v>0.29770080704630275</v>
      </c>
      <c r="AZ30" s="203"/>
      <c r="BA30" s="203">
        <f t="shared" ref="BA30" si="40">SUMPRODUCT(BA25:BA29,$F$25:$F$29)/SUM($F$25:$F$29)</f>
        <v>0.10311025133353867</v>
      </c>
      <c r="BB30" s="203">
        <f t="shared" ref="BB30" si="41">SUMPRODUCT(BB25:BB29,$F$25:$F$29)/SUM($F$25:$F$29)</f>
        <v>0.26201288586077959</v>
      </c>
      <c r="BC30" s="203"/>
      <c r="BD30" s="203">
        <f t="shared" ref="BD30" si="42">SUMPRODUCT(BD25:BD29,$F$25:$F$29)/SUM($F$25:$F$29)</f>
        <v>1.1084158665719336E-2</v>
      </c>
      <c r="BE30" s="203">
        <f t="shared" ref="BE30" si="43">SUMPRODUCT(BE25:BE29,$F$25:$F$29)/SUM($F$25:$F$29)</f>
        <v>3.6042282165698984E-2</v>
      </c>
      <c r="BF30" s="203"/>
      <c r="BG30" s="203">
        <f t="shared" ref="BG30" si="44">SUMPRODUCT(BG25:BG29,$F$25:$F$29)/SUM($F$25:$F$29)</f>
        <v>7.6475689739824868E-2</v>
      </c>
      <c r="BH30" s="203">
        <f t="shared" ref="BH30" si="45">SUMPRODUCT(BH25:BH29,$F$25:$F$29)/SUM($F$25:$F$29)</f>
        <v>0.11319381606777493</v>
      </c>
      <c r="BI30" s="203"/>
      <c r="BJ30" s="203">
        <f t="shared" ref="BJ30" si="46">SUMPRODUCT(BJ25:BJ29,$F$25:$F$29)/SUM($F$25:$F$29)</f>
        <v>8.5819136123835779E-2</v>
      </c>
      <c r="BK30" s="203">
        <f t="shared" ref="BK30" si="47">SUMPRODUCT(BK25:BK29,$F$25:$F$29)/SUM($F$25:$F$29)</f>
        <v>0.14855156344787429</v>
      </c>
      <c r="BL30" s="203">
        <f t="shared" ref="BL30" si="48">SUMPRODUCT(BL25:BL29,$F$25:$F$29)/SUM($F$25:$F$29)</f>
        <v>0.23189479395522622</v>
      </c>
      <c r="BM30" s="203">
        <f t="shared" ref="BM30" si="49">SUMPRODUCT(BM25:BM29,$F$25:$F$29)/SUM($F$25:$F$29)</f>
        <v>6.958222946401954E-2</v>
      </c>
      <c r="BN30" s="203">
        <f t="shared" ref="BN30" si="50">SUMPRODUCT(BN25:BN29,$F$25:$F$29)/SUM($F$25:$F$29)</f>
        <v>8.3211289173658803E-2</v>
      </c>
      <c r="BO30" s="203">
        <f t="shared" ref="BO30" si="51">SUMPRODUCT(BO25:BO29,$F$25:$F$29)/SUM($F$25:$F$29)</f>
        <v>3.1724027364404453E-2</v>
      </c>
      <c r="BP30" s="203">
        <f t="shared" ref="BP30" si="52">SUMPRODUCT(BP25:BP29,$F$25:$F$29)/SUM($F$25:$F$29)</f>
        <v>2.5633452893832571E-2</v>
      </c>
      <c r="BQ30" s="203">
        <f t="shared" ref="BQ30" si="53">SUMPRODUCT(BQ25:BQ29,$F$25:$F$29)/SUM($F$25:$F$29)</f>
        <v>0.10883235974147733</v>
      </c>
      <c r="BR30" s="203">
        <f t="shared" ref="BR30" si="54">SUMPRODUCT(BR25:BR29,$F$25:$F$29)/SUM($F$25:$F$29)</f>
        <v>0.31842457402054408</v>
      </c>
    </row>
    <row r="31" spans="2:75" x14ac:dyDescent="0.2">
      <c r="B31" s="197" t="s">
        <v>118</v>
      </c>
      <c r="C31" s="195"/>
      <c r="D31" s="195"/>
      <c r="E31" s="195"/>
      <c r="F31" s="195"/>
      <c r="G31" s="198"/>
      <c r="H31" s="198"/>
      <c r="I31" s="199"/>
      <c r="J31" s="198"/>
      <c r="K31" s="198"/>
      <c r="L31" s="199"/>
      <c r="M31" s="198"/>
      <c r="N31" s="198"/>
      <c r="O31" s="199"/>
      <c r="P31" s="198"/>
      <c r="Q31" s="198"/>
      <c r="R31" s="199"/>
      <c r="S31" s="198"/>
      <c r="T31" s="198"/>
      <c r="U31" s="198"/>
      <c r="V31" s="198"/>
      <c r="W31" s="198"/>
      <c r="X31" s="198"/>
      <c r="Y31" s="198"/>
      <c r="Z31" s="198"/>
      <c r="AA31" s="198"/>
      <c r="AS31" s="197" t="s">
        <v>118</v>
      </c>
      <c r="AT31" s="195"/>
      <c r="AU31" s="195"/>
      <c r="AV31" s="195"/>
      <c r="AW31" s="195"/>
      <c r="AX31" s="198"/>
      <c r="AY31" s="198"/>
      <c r="AZ31" s="199"/>
      <c r="BA31" s="198"/>
      <c r="BB31" s="198"/>
      <c r="BC31" s="199"/>
      <c r="BD31" s="198"/>
      <c r="BE31" s="198"/>
      <c r="BF31" s="199"/>
      <c r="BG31" s="198"/>
      <c r="BH31" s="198"/>
      <c r="BI31" s="199"/>
      <c r="BJ31" s="198"/>
      <c r="BK31" s="198"/>
      <c r="BL31" s="198"/>
      <c r="BM31" s="198"/>
      <c r="BN31" s="198"/>
      <c r="BO31" s="198"/>
      <c r="BP31" s="198"/>
      <c r="BQ31" s="198"/>
      <c r="BR31" s="198"/>
    </row>
    <row r="34" spans="2:63" x14ac:dyDescent="0.2">
      <c r="J34" s="4" t="s">
        <v>119</v>
      </c>
      <c r="BA34" s="4" t="s">
        <v>119</v>
      </c>
    </row>
    <row r="35" spans="2:63" x14ac:dyDescent="0.2">
      <c r="B35" s="190" t="s">
        <v>4</v>
      </c>
      <c r="C35" s="190" t="s">
        <v>6</v>
      </c>
      <c r="D35" s="190" t="s">
        <v>95</v>
      </c>
      <c r="E35" s="185" t="s">
        <v>7</v>
      </c>
      <c r="F35" s="185" t="s">
        <v>8</v>
      </c>
      <c r="G35" s="185" t="s">
        <v>120</v>
      </c>
      <c r="H35" s="185" t="s">
        <v>121</v>
      </c>
      <c r="I35" s="185" t="s">
        <v>122</v>
      </c>
      <c r="J35" s="185" t="s">
        <v>123</v>
      </c>
      <c r="K35" s="185" t="s">
        <v>124</v>
      </c>
      <c r="L35" s="185" t="s">
        <v>84</v>
      </c>
      <c r="M35" s="185" t="s">
        <v>85</v>
      </c>
      <c r="N35" s="185" t="s">
        <v>125</v>
      </c>
      <c r="O35" s="185" t="s">
        <v>86</v>
      </c>
      <c r="P35" s="185" t="s">
        <v>126</v>
      </c>
      <c r="Q35" s="185" t="s">
        <v>127</v>
      </c>
      <c r="R35" s="185" t="s">
        <v>128</v>
      </c>
      <c r="S35" s="185" t="s">
        <v>87</v>
      </c>
      <c r="T35" s="185" t="s">
        <v>129</v>
      </c>
      <c r="AS35" s="190" t="s">
        <v>4</v>
      </c>
      <c r="AT35" s="190" t="s">
        <v>6</v>
      </c>
      <c r="AU35" s="190" t="s">
        <v>95</v>
      </c>
      <c r="AV35" s="185" t="s">
        <v>7</v>
      </c>
      <c r="AW35" s="185" t="s">
        <v>8</v>
      </c>
      <c r="AX35" s="185" t="s">
        <v>120</v>
      </c>
      <c r="AY35" s="185" t="s">
        <v>121</v>
      </c>
      <c r="AZ35" s="185" t="s">
        <v>122</v>
      </c>
      <c r="BA35" s="185" t="s">
        <v>123</v>
      </c>
      <c r="BB35" s="185" t="s">
        <v>124</v>
      </c>
      <c r="BC35" s="185" t="s">
        <v>84</v>
      </c>
      <c r="BD35" s="185" t="s">
        <v>85</v>
      </c>
      <c r="BE35" s="185" t="s">
        <v>125</v>
      </c>
      <c r="BF35" s="185" t="s">
        <v>86</v>
      </c>
      <c r="BG35" s="185" t="s">
        <v>126</v>
      </c>
      <c r="BH35" s="185" t="s">
        <v>127</v>
      </c>
      <c r="BI35" s="185" t="s">
        <v>128</v>
      </c>
      <c r="BJ35" s="185" t="s">
        <v>87</v>
      </c>
      <c r="BK35" s="185" t="s">
        <v>129</v>
      </c>
    </row>
    <row r="36" spans="2:63" x14ac:dyDescent="0.2">
      <c r="B36" s="184" t="str">
        <f>B25</f>
        <v>Nicole Munger</v>
      </c>
      <c r="C36" s="185" t="str">
        <f t="shared" ref="C36:L40" si="55">VLOOKUP($B36,$B$61:$T$74,C$11,FALSE)</f>
        <v>G</v>
      </c>
      <c r="D36" s="185" t="str">
        <f t="shared" si="55"/>
        <v>6'0"</v>
      </c>
      <c r="E36" s="200">
        <f t="shared" si="55"/>
        <v>27</v>
      </c>
      <c r="F36" s="200">
        <f t="shared" si="55"/>
        <v>29.8</v>
      </c>
      <c r="G36" s="185">
        <f t="shared" si="55"/>
        <v>18</v>
      </c>
      <c r="H36" s="185">
        <f t="shared" si="55"/>
        <v>0.86</v>
      </c>
      <c r="I36" s="185">
        <f t="shared" si="55"/>
        <v>41.3</v>
      </c>
      <c r="J36" s="185">
        <f t="shared" si="55"/>
        <v>9.6999999999999993</v>
      </c>
      <c r="K36" s="185">
        <f t="shared" si="55"/>
        <v>7.7</v>
      </c>
      <c r="L36" s="185">
        <f t="shared" si="55"/>
        <v>3.7</v>
      </c>
      <c r="M36" s="185">
        <f t="shared" ref="M36:T40" si="56">VLOOKUP($B36,$B$61:$T$74,M$11,FALSE)</f>
        <v>9.3000000000000007</v>
      </c>
      <c r="N36" s="185">
        <f t="shared" si="56"/>
        <v>6.5</v>
      </c>
      <c r="O36" s="185">
        <f t="shared" si="56"/>
        <v>26.5</v>
      </c>
      <c r="P36" s="185">
        <f t="shared" si="56"/>
        <v>29.1</v>
      </c>
      <c r="Q36" s="185">
        <f t="shared" si="56"/>
        <v>1.37</v>
      </c>
      <c r="R36" s="185">
        <f t="shared" si="56"/>
        <v>2.2999999999999998</v>
      </c>
      <c r="S36" s="185">
        <f t="shared" si="56"/>
        <v>0.5</v>
      </c>
      <c r="T36" s="185">
        <f t="shared" si="56"/>
        <v>3.5</v>
      </c>
      <c r="AS36" s="184" t="str">
        <f>AS25</f>
        <v>Akienreh Johnson</v>
      </c>
      <c r="AT36" s="185" t="str">
        <f t="shared" ref="AT36:BC40" si="57">VLOOKUP($AS36,$B$61:$T$74,AT$11,FALSE)</f>
        <v>F</v>
      </c>
      <c r="AU36" s="185" t="str">
        <f t="shared" si="57"/>
        <v>6'1"</v>
      </c>
      <c r="AV36" s="185">
        <f t="shared" si="57"/>
        <v>34</v>
      </c>
      <c r="AW36" s="185">
        <f t="shared" si="57"/>
        <v>13.6</v>
      </c>
      <c r="AX36" s="185">
        <f t="shared" si="57"/>
        <v>24.1</v>
      </c>
      <c r="AY36" s="185">
        <f t="shared" si="57"/>
        <v>0.96</v>
      </c>
      <c r="AZ36" s="185">
        <f t="shared" si="57"/>
        <v>44</v>
      </c>
      <c r="BA36" s="185">
        <f t="shared" si="57"/>
        <v>5.5</v>
      </c>
      <c r="BB36" s="185">
        <f t="shared" si="57"/>
        <v>17.2</v>
      </c>
      <c r="BC36" s="185">
        <f t="shared" si="57"/>
        <v>11.3</v>
      </c>
      <c r="BD36" s="185">
        <f t="shared" ref="BD36:BK40" si="58">VLOOKUP($AS36,$B$61:$T$74,BD$11,FALSE)</f>
        <v>16</v>
      </c>
      <c r="BE36" s="185">
        <f t="shared" si="58"/>
        <v>13.7</v>
      </c>
      <c r="BF36" s="185">
        <f t="shared" si="58"/>
        <v>13.9</v>
      </c>
      <c r="BG36" s="185">
        <f t="shared" si="58"/>
        <v>15.3</v>
      </c>
      <c r="BH36" s="185">
        <f t="shared" si="58"/>
        <v>0.92</v>
      </c>
      <c r="BI36" s="185">
        <f t="shared" si="58"/>
        <v>2</v>
      </c>
      <c r="BJ36" s="185">
        <f t="shared" si="58"/>
        <v>3.4</v>
      </c>
      <c r="BK36" s="185">
        <f t="shared" si="58"/>
        <v>6.7</v>
      </c>
    </row>
    <row r="37" spans="2:63" x14ac:dyDescent="0.2">
      <c r="B37" s="184" t="str">
        <f t="shared" ref="B37:B40" si="59">B26</f>
        <v>Hailey Brown</v>
      </c>
      <c r="C37" s="185" t="str">
        <f t="shared" si="55"/>
        <v>F</v>
      </c>
      <c r="D37" s="185" t="str">
        <f t="shared" si="55"/>
        <v>6'2"</v>
      </c>
      <c r="E37" s="200">
        <f t="shared" si="55"/>
        <v>34</v>
      </c>
      <c r="F37" s="200">
        <f t="shared" si="55"/>
        <v>22.9</v>
      </c>
      <c r="G37" s="185">
        <f t="shared" si="55"/>
        <v>25.6</v>
      </c>
      <c r="H37" s="185">
        <f t="shared" si="55"/>
        <v>1.27</v>
      </c>
      <c r="I37" s="185">
        <f t="shared" si="55"/>
        <v>62.8</v>
      </c>
      <c r="J37" s="185">
        <f t="shared" si="55"/>
        <v>0</v>
      </c>
      <c r="K37" s="185">
        <f t="shared" si="55"/>
        <v>16.8</v>
      </c>
      <c r="L37" s="185">
        <f t="shared" si="55"/>
        <v>18</v>
      </c>
      <c r="M37" s="185">
        <f t="shared" si="56"/>
        <v>16.2</v>
      </c>
      <c r="N37" s="185">
        <f t="shared" si="56"/>
        <v>17.100000000000001</v>
      </c>
      <c r="O37" s="185">
        <f t="shared" si="56"/>
        <v>10.6</v>
      </c>
      <c r="P37" s="185">
        <f t="shared" si="56"/>
        <v>16.399999999999999</v>
      </c>
      <c r="Q37" s="185">
        <f t="shared" si="56"/>
        <v>0.52</v>
      </c>
      <c r="R37" s="185">
        <f t="shared" si="56"/>
        <v>2.5</v>
      </c>
      <c r="S37" s="185">
        <f t="shared" si="56"/>
        <v>1.1000000000000001</v>
      </c>
      <c r="T37" s="185">
        <f t="shared" si="56"/>
        <v>6</v>
      </c>
      <c r="AS37" s="184" t="str">
        <f t="shared" ref="AS37:AS40" si="60">AS26</f>
        <v>Danielle Rauch</v>
      </c>
      <c r="AT37" s="185" t="str">
        <f t="shared" si="57"/>
        <v>G</v>
      </c>
      <c r="AU37" s="185" t="str">
        <f t="shared" si="57"/>
        <v>6'0"</v>
      </c>
      <c r="AV37" s="185">
        <f t="shared" si="57"/>
        <v>14</v>
      </c>
      <c r="AW37" s="185">
        <f t="shared" si="57"/>
        <v>4.2</v>
      </c>
      <c r="AX37" s="185">
        <f t="shared" si="57"/>
        <v>15.2</v>
      </c>
      <c r="AY37" s="185">
        <f t="shared" si="57"/>
        <v>0.5</v>
      </c>
      <c r="AZ37" s="185">
        <f t="shared" si="57"/>
        <v>26.9</v>
      </c>
      <c r="BA37" s="185">
        <f t="shared" si="57"/>
        <v>21.5</v>
      </c>
      <c r="BB37" s="185">
        <f t="shared" si="57"/>
        <v>8.6999999999999993</v>
      </c>
      <c r="BC37" s="185">
        <f t="shared" si="57"/>
        <v>1.9</v>
      </c>
      <c r="BD37" s="185">
        <f t="shared" si="58"/>
        <v>18.7</v>
      </c>
      <c r="BE37" s="185">
        <f t="shared" si="58"/>
        <v>10.4</v>
      </c>
      <c r="BF37" s="185">
        <f t="shared" si="58"/>
        <v>8.1999999999999993</v>
      </c>
      <c r="BG37" s="185">
        <f t="shared" si="58"/>
        <v>26.4</v>
      </c>
      <c r="BH37" s="185">
        <f t="shared" si="58"/>
        <v>0.6</v>
      </c>
      <c r="BI37" s="185">
        <f t="shared" si="58"/>
        <v>1</v>
      </c>
      <c r="BJ37" s="185">
        <f t="shared" si="58"/>
        <v>0</v>
      </c>
      <c r="BK37" s="185">
        <f t="shared" si="58"/>
        <v>7.7</v>
      </c>
    </row>
    <row r="38" spans="2:63" x14ac:dyDescent="0.2">
      <c r="B38" s="184" t="str">
        <f t="shared" si="59"/>
        <v>Kayla Robbins</v>
      </c>
      <c r="C38" s="185" t="str">
        <f t="shared" si="55"/>
        <v>G</v>
      </c>
      <c r="D38" s="185" t="str">
        <f t="shared" si="55"/>
        <v>6'1"</v>
      </c>
      <c r="E38" s="200">
        <f t="shared" si="55"/>
        <v>20</v>
      </c>
      <c r="F38" s="200">
        <f t="shared" si="55"/>
        <v>5.3</v>
      </c>
      <c r="G38" s="185">
        <f t="shared" si="55"/>
        <v>18</v>
      </c>
      <c r="H38" s="185">
        <f t="shared" si="55"/>
        <v>0.66</v>
      </c>
      <c r="I38" s="185">
        <f t="shared" si="55"/>
        <v>35.700000000000003</v>
      </c>
      <c r="J38" s="185">
        <f t="shared" si="55"/>
        <v>16.399999999999999</v>
      </c>
      <c r="K38" s="185">
        <f t="shared" si="55"/>
        <v>16.399999999999999</v>
      </c>
      <c r="L38" s="185">
        <f t="shared" si="55"/>
        <v>3.2</v>
      </c>
      <c r="M38" s="185">
        <f t="shared" si="56"/>
        <v>9.4</v>
      </c>
      <c r="N38" s="185">
        <f t="shared" si="56"/>
        <v>6.3</v>
      </c>
      <c r="O38" s="185">
        <f t="shared" si="56"/>
        <v>14</v>
      </c>
      <c r="P38" s="185">
        <f t="shared" si="56"/>
        <v>39.700000000000003</v>
      </c>
      <c r="Q38" s="185">
        <f t="shared" si="56"/>
        <v>0.56000000000000005</v>
      </c>
      <c r="R38" s="185">
        <f t="shared" si="56"/>
        <v>1.6</v>
      </c>
      <c r="S38" s="185">
        <f t="shared" si="56"/>
        <v>3</v>
      </c>
      <c r="T38" s="185">
        <f t="shared" si="56"/>
        <v>10.6</v>
      </c>
      <c r="AS38" s="184" t="str">
        <f t="shared" si="60"/>
        <v>Naz Hillmon</v>
      </c>
      <c r="AT38" s="185" t="str">
        <f t="shared" si="57"/>
        <v>G</v>
      </c>
      <c r="AU38" s="185" t="str">
        <f t="shared" si="57"/>
        <v>6'0"</v>
      </c>
      <c r="AV38" s="185">
        <f t="shared" si="57"/>
        <v>31</v>
      </c>
      <c r="AW38" s="185">
        <f t="shared" si="57"/>
        <v>16.899999999999999</v>
      </c>
      <c r="AX38" s="185">
        <f t="shared" si="57"/>
        <v>19.8</v>
      </c>
      <c r="AY38" s="185">
        <f t="shared" si="57"/>
        <v>1.04</v>
      </c>
      <c r="AZ38" s="185">
        <f t="shared" si="57"/>
        <v>48.6</v>
      </c>
      <c r="BA38" s="185">
        <f t="shared" si="57"/>
        <v>23.3</v>
      </c>
      <c r="BB38" s="185">
        <f t="shared" si="57"/>
        <v>15.9</v>
      </c>
      <c r="BC38" s="185">
        <f t="shared" si="57"/>
        <v>6.5</v>
      </c>
      <c r="BD38" s="185">
        <f t="shared" si="58"/>
        <v>14.9</v>
      </c>
      <c r="BE38" s="185">
        <f t="shared" si="58"/>
        <v>10.8</v>
      </c>
      <c r="BF38" s="185">
        <f t="shared" si="58"/>
        <v>18.100000000000001</v>
      </c>
      <c r="BG38" s="185">
        <f t="shared" si="58"/>
        <v>24</v>
      </c>
      <c r="BH38" s="185">
        <f t="shared" si="58"/>
        <v>0.98</v>
      </c>
      <c r="BI38" s="185">
        <f t="shared" si="58"/>
        <v>2.9</v>
      </c>
      <c r="BJ38" s="185">
        <f t="shared" si="58"/>
        <v>0.8</v>
      </c>
      <c r="BK38" s="185">
        <f t="shared" si="58"/>
        <v>4.4000000000000004</v>
      </c>
    </row>
    <row r="39" spans="2:63" x14ac:dyDescent="0.2">
      <c r="B39" s="184" t="str">
        <f t="shared" si="59"/>
        <v>Naz Hillmon</v>
      </c>
      <c r="C39" s="185" t="str">
        <f t="shared" si="55"/>
        <v>G</v>
      </c>
      <c r="D39" s="185" t="str">
        <f t="shared" si="55"/>
        <v>6'0"</v>
      </c>
      <c r="E39" s="200">
        <f t="shared" si="55"/>
        <v>31</v>
      </c>
      <c r="F39" s="200">
        <f t="shared" si="55"/>
        <v>16.899999999999999</v>
      </c>
      <c r="G39" s="185">
        <f t="shared" si="55"/>
        <v>19.8</v>
      </c>
      <c r="H39" s="185">
        <f t="shared" si="55"/>
        <v>1.04</v>
      </c>
      <c r="I39" s="185">
        <f t="shared" si="55"/>
        <v>48.6</v>
      </c>
      <c r="J39" s="185">
        <f t="shared" si="55"/>
        <v>23.3</v>
      </c>
      <c r="K39" s="185">
        <f t="shared" si="55"/>
        <v>15.9</v>
      </c>
      <c r="L39" s="185">
        <f t="shared" si="55"/>
        <v>6.5</v>
      </c>
      <c r="M39" s="185">
        <f t="shared" si="56"/>
        <v>14.9</v>
      </c>
      <c r="N39" s="185">
        <f t="shared" si="56"/>
        <v>10.8</v>
      </c>
      <c r="O39" s="185">
        <f t="shared" si="56"/>
        <v>18.100000000000001</v>
      </c>
      <c r="P39" s="185">
        <f t="shared" si="56"/>
        <v>24</v>
      </c>
      <c r="Q39" s="185">
        <f t="shared" si="56"/>
        <v>0.98</v>
      </c>
      <c r="R39" s="185">
        <f t="shared" si="56"/>
        <v>2.9</v>
      </c>
      <c r="S39" s="185">
        <f t="shared" si="56"/>
        <v>0.8</v>
      </c>
      <c r="T39" s="185">
        <f t="shared" si="56"/>
        <v>4.4000000000000004</v>
      </c>
      <c r="AS39" s="184" t="str">
        <f t="shared" si="60"/>
        <v>Priscilla Smeenge</v>
      </c>
      <c r="AT39" s="185" t="str">
        <f t="shared" si="57"/>
        <v>F</v>
      </c>
      <c r="AU39" s="185" t="str">
        <f t="shared" si="57"/>
        <v>6'3"</v>
      </c>
      <c r="AV39" s="185">
        <f t="shared" si="57"/>
        <v>18</v>
      </c>
      <c r="AW39" s="185">
        <f t="shared" si="57"/>
        <v>4.5999999999999996</v>
      </c>
      <c r="AX39" s="185">
        <f t="shared" si="57"/>
        <v>22.2</v>
      </c>
      <c r="AY39" s="185">
        <f t="shared" si="57"/>
        <v>1.03</v>
      </c>
      <c r="AZ39" s="185">
        <f t="shared" si="57"/>
        <v>44</v>
      </c>
      <c r="BA39" s="185">
        <f t="shared" si="57"/>
        <v>0</v>
      </c>
      <c r="BB39" s="185">
        <f t="shared" si="57"/>
        <v>24.4</v>
      </c>
      <c r="BC39" s="185">
        <f t="shared" si="57"/>
        <v>21.9</v>
      </c>
      <c r="BD39" s="185">
        <f t="shared" si="58"/>
        <v>17.3</v>
      </c>
      <c r="BE39" s="185">
        <f t="shared" si="58"/>
        <v>19.600000000000001</v>
      </c>
      <c r="BF39" s="185">
        <f t="shared" si="58"/>
        <v>13.4</v>
      </c>
      <c r="BG39" s="185">
        <f t="shared" si="58"/>
        <v>15.4</v>
      </c>
      <c r="BH39" s="185">
        <f t="shared" si="58"/>
        <v>1</v>
      </c>
      <c r="BI39" s="185">
        <f t="shared" si="58"/>
        <v>1.4</v>
      </c>
      <c r="BJ39" s="185">
        <f t="shared" si="58"/>
        <v>6.3</v>
      </c>
      <c r="BK39" s="185">
        <f t="shared" si="58"/>
        <v>4.0999999999999996</v>
      </c>
    </row>
    <row r="40" spans="2:63" x14ac:dyDescent="0.2">
      <c r="B40" s="184" t="str">
        <f t="shared" si="59"/>
        <v>Akienreh Johnson</v>
      </c>
      <c r="C40" s="185" t="str">
        <f t="shared" si="55"/>
        <v>F</v>
      </c>
      <c r="D40" s="185" t="str">
        <f t="shared" si="55"/>
        <v>6'1"</v>
      </c>
      <c r="E40" s="200">
        <f t="shared" si="55"/>
        <v>34</v>
      </c>
      <c r="F40" s="200">
        <f t="shared" si="55"/>
        <v>13.6</v>
      </c>
      <c r="G40" s="185">
        <f t="shared" si="55"/>
        <v>24.1</v>
      </c>
      <c r="H40" s="185">
        <f t="shared" si="55"/>
        <v>0.96</v>
      </c>
      <c r="I40" s="185">
        <f t="shared" si="55"/>
        <v>44</v>
      </c>
      <c r="J40" s="185">
        <f t="shared" si="55"/>
        <v>5.5</v>
      </c>
      <c r="K40" s="185">
        <f t="shared" si="55"/>
        <v>17.2</v>
      </c>
      <c r="L40" s="185">
        <f t="shared" si="55"/>
        <v>11.3</v>
      </c>
      <c r="M40" s="185">
        <f t="shared" si="56"/>
        <v>16</v>
      </c>
      <c r="N40" s="185">
        <f t="shared" si="56"/>
        <v>13.7</v>
      </c>
      <c r="O40" s="185">
        <f t="shared" si="56"/>
        <v>13.9</v>
      </c>
      <c r="P40" s="185">
        <f t="shared" si="56"/>
        <v>15.3</v>
      </c>
      <c r="Q40" s="185">
        <f t="shared" si="56"/>
        <v>0.92</v>
      </c>
      <c r="R40" s="185">
        <f t="shared" si="56"/>
        <v>2</v>
      </c>
      <c r="S40" s="185">
        <f t="shared" si="56"/>
        <v>3.4</v>
      </c>
      <c r="T40" s="185">
        <f t="shared" si="56"/>
        <v>6.7</v>
      </c>
      <c r="AS40" s="184" t="str">
        <f t="shared" si="60"/>
        <v>Amy Dilk</v>
      </c>
      <c r="AT40" s="185" t="str">
        <f t="shared" si="57"/>
        <v>G</v>
      </c>
      <c r="AU40" s="185" t="str">
        <f t="shared" si="57"/>
        <v>5'10"</v>
      </c>
      <c r="AV40" s="185">
        <f t="shared" si="57"/>
        <v>34</v>
      </c>
      <c r="AW40" s="185">
        <f t="shared" si="57"/>
        <v>26.3</v>
      </c>
      <c r="AX40" s="185">
        <f t="shared" si="57"/>
        <v>20.399999999999999</v>
      </c>
      <c r="AY40" s="185">
        <f t="shared" si="57"/>
        <v>0.94</v>
      </c>
      <c r="AZ40" s="185">
        <f t="shared" si="57"/>
        <v>42.2</v>
      </c>
      <c r="BA40" s="185">
        <f t="shared" si="57"/>
        <v>21.9</v>
      </c>
      <c r="BB40" s="185">
        <f t="shared" si="57"/>
        <v>17.399999999999999</v>
      </c>
      <c r="BC40" s="185">
        <f t="shared" si="57"/>
        <v>3.1</v>
      </c>
      <c r="BD40" s="185">
        <f t="shared" si="58"/>
        <v>13.5</v>
      </c>
      <c r="BE40" s="185">
        <f t="shared" si="58"/>
        <v>8.3000000000000007</v>
      </c>
      <c r="BF40" s="185">
        <f t="shared" si="58"/>
        <v>16.7</v>
      </c>
      <c r="BG40" s="185">
        <f t="shared" si="58"/>
        <v>19.5</v>
      </c>
      <c r="BH40" s="185">
        <f t="shared" si="58"/>
        <v>1.1100000000000001</v>
      </c>
      <c r="BI40" s="185">
        <f t="shared" si="58"/>
        <v>2.1</v>
      </c>
      <c r="BJ40" s="185">
        <f t="shared" si="58"/>
        <v>2</v>
      </c>
      <c r="BK40" s="185">
        <f t="shared" si="58"/>
        <v>5.7</v>
      </c>
    </row>
    <row r="41" spans="2:63" x14ac:dyDescent="0.2">
      <c r="B41" s="196" t="s">
        <v>178</v>
      </c>
      <c r="C41" s="185"/>
      <c r="D41" s="190"/>
      <c r="E41" s="190"/>
      <c r="F41" s="190">
        <f t="shared" ref="F41" si="61">AVERAGE(F$36:F$40)</f>
        <v>17.7</v>
      </c>
      <c r="G41" s="190">
        <f t="shared" ref="G41:S41" si="62">SUMPRODUCT(G36:G40,$F$36:$F$40)/SUM($F$36:$F$40)</f>
        <v>21.247683615819206</v>
      </c>
      <c r="H41" s="190">
        <f t="shared" si="62"/>
        <v>1.0038531073446326</v>
      </c>
      <c r="I41" s="190">
        <f t="shared" si="62"/>
        <v>48.336836158192085</v>
      </c>
      <c r="J41" s="190">
        <f t="shared" si="62"/>
        <v>9.542937853107345</v>
      </c>
      <c r="K41" s="190">
        <f t="shared" si="62"/>
        <v>13.601468926553672</v>
      </c>
      <c r="L41" s="190">
        <f t="shared" si="62"/>
        <v>9.0728813559322035</v>
      </c>
      <c r="M41" s="190">
        <f t="shared" si="62"/>
        <v>13.190395480225988</v>
      </c>
      <c r="N41" s="190">
        <f t="shared" si="62"/>
        <v>11.158418079096045</v>
      </c>
      <c r="O41" s="190">
        <f t="shared" si="62"/>
        <v>18.096836158192094</v>
      </c>
      <c r="P41" s="190">
        <f t="shared" si="62"/>
        <v>23.354011299435026</v>
      </c>
      <c r="Q41" s="190">
        <f t="shared" si="62"/>
        <v>0.95792090395480234</v>
      </c>
      <c r="R41" s="190">
        <f t="shared" si="62"/>
        <v>2.3783050847457621</v>
      </c>
      <c r="S41" s="190">
        <f t="shared" si="62"/>
        <v>1.307909604519774</v>
      </c>
      <c r="T41" s="190">
        <f>SUMPRODUCT(T36:T40,$F$36:$F$40)/SUM($F$36:$F$40)</f>
        <v>5.2357062146892659</v>
      </c>
      <c r="AS41" s="196" t="s">
        <v>178</v>
      </c>
      <c r="AT41" s="185"/>
      <c r="AU41" s="190"/>
      <c r="AV41" s="190"/>
      <c r="AW41" s="190">
        <f t="shared" ref="AW41" si="63">AVERAGE(AW$36:AW$40)</f>
        <v>13.120000000000001</v>
      </c>
      <c r="AX41" s="190">
        <f>SUMPRODUCT(AX36:AX40,$AW$36:$AW$40)/SUM($AW$36:$AW$40)</f>
        <v>20.805792682926828</v>
      </c>
      <c r="AY41" s="190">
        <f>SUMPRODUCT(AY36:AY40,$AW$36:$AW$40)/SUM($AW$36:$AW$40)</f>
        <v>0.94804878048780461</v>
      </c>
      <c r="AZ41" s="190">
        <f t="shared" ref="AZ41:BK41" si="64">SUMPRODUCT(AZ36:AZ40,$AW$36:$AW$40)/SUM($AW$36:$AW$40)</f>
        <v>43.368597560975601</v>
      </c>
      <c r="BA41" s="190">
        <f t="shared" si="64"/>
        <v>17.29939024390244</v>
      </c>
      <c r="BB41" s="190">
        <f t="shared" si="64"/>
        <v>16.905945121951216</v>
      </c>
      <c r="BC41" s="190">
        <f t="shared" si="64"/>
        <v>6.9173780487804866</v>
      </c>
      <c r="BD41" s="190">
        <f t="shared" si="64"/>
        <v>14.978353658536582</v>
      </c>
      <c r="BE41" s="190">
        <f t="shared" si="64"/>
        <v>10.990396341463414</v>
      </c>
      <c r="BF41" s="190">
        <f t="shared" si="64"/>
        <v>15.704573170731706</v>
      </c>
      <c r="BG41" s="190">
        <f t="shared" si="64"/>
        <v>19.942835365853657</v>
      </c>
      <c r="BH41" s="190">
        <f t="shared" si="64"/>
        <v>0.99675304878048765</v>
      </c>
      <c r="BI41" s="190">
        <f t="shared" si="64"/>
        <v>2.1658536585365846</v>
      </c>
      <c r="BJ41" s="190">
        <f t="shared" si="64"/>
        <v>2.1545731707317066</v>
      </c>
      <c r="BK41" s="190">
        <f t="shared" si="64"/>
        <v>5.58826219512195</v>
      </c>
    </row>
    <row r="42" spans="2:63" x14ac:dyDescent="0.2">
      <c r="B42" s="197" t="s">
        <v>179</v>
      </c>
      <c r="C42" s="185"/>
      <c r="D42" s="190"/>
      <c r="E42" s="190"/>
      <c r="F42" s="190"/>
      <c r="G42" s="190"/>
      <c r="H42" s="190"/>
      <c r="I42" s="190"/>
      <c r="J42" s="190"/>
      <c r="K42" s="190"/>
      <c r="L42" s="190"/>
      <c r="M42" s="190"/>
      <c r="N42" s="190"/>
      <c r="O42" s="190"/>
      <c r="P42" s="190"/>
      <c r="Q42" s="190"/>
      <c r="R42" s="190"/>
      <c r="S42" s="190"/>
      <c r="T42" s="190"/>
      <c r="AS42" s="197" t="s">
        <v>179</v>
      </c>
      <c r="AT42" s="185"/>
      <c r="AU42" s="190"/>
      <c r="AV42" s="190"/>
      <c r="AW42" s="190"/>
      <c r="AX42" s="190"/>
      <c r="AY42" s="190"/>
      <c r="AZ42" s="190"/>
      <c r="BA42" s="190"/>
      <c r="BB42" s="190"/>
      <c r="BC42" s="190"/>
      <c r="BD42" s="190"/>
      <c r="BE42" s="190"/>
      <c r="BF42" s="190"/>
      <c r="BG42" s="190"/>
      <c r="BH42" s="190"/>
      <c r="BI42" s="190"/>
      <c r="BJ42" s="190"/>
      <c r="BK42" s="190"/>
    </row>
    <row r="47" spans="2:63" x14ac:dyDescent="0.2">
      <c r="B47" s="207" t="str">
        <f>B14</f>
        <v>Nicole Munger</v>
      </c>
      <c r="C47" s="214"/>
      <c r="D47" s="214"/>
      <c r="E47" s="214"/>
      <c r="F47" s="214"/>
      <c r="G47" s="214"/>
      <c r="H47" s="214"/>
      <c r="I47" s="214" t="s">
        <v>182</v>
      </c>
      <c r="J47" s="214"/>
      <c r="K47" s="214"/>
      <c r="L47" s="214"/>
      <c r="M47" s="214"/>
      <c r="N47" s="214"/>
      <c r="O47" s="214"/>
      <c r="P47" s="214"/>
      <c r="Q47" s="214"/>
      <c r="R47" s="214"/>
      <c r="S47" s="214"/>
      <c r="T47" s="214"/>
      <c r="U47" s="214"/>
      <c r="V47" s="214"/>
      <c r="W47" s="215"/>
      <c r="AS47" s="207" t="str">
        <f>B14</f>
        <v>Nicole Munger</v>
      </c>
      <c r="AT47" s="214"/>
      <c r="AU47" s="214"/>
      <c r="AV47" s="214"/>
      <c r="AW47" s="214"/>
      <c r="AX47" s="214"/>
      <c r="AY47" s="214"/>
      <c r="AZ47" s="214" t="s">
        <v>182</v>
      </c>
      <c r="BA47" s="214"/>
      <c r="BB47" s="214"/>
      <c r="BC47" s="214"/>
      <c r="BD47" s="214"/>
      <c r="BE47" s="214"/>
      <c r="BF47" s="214"/>
      <c r="BG47" s="215"/>
    </row>
    <row r="48" spans="2:63" x14ac:dyDescent="0.2">
      <c r="B48" s="208" t="str">
        <f t="shared" ref="B48:B51" si="65">B15</f>
        <v>Hailey Brown</v>
      </c>
      <c r="C48" s="8"/>
      <c r="D48" s="8"/>
      <c r="E48" s="8"/>
      <c r="F48" s="8"/>
      <c r="G48" s="8"/>
      <c r="H48" s="8"/>
      <c r="I48" s="57" t="s">
        <v>183</v>
      </c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216"/>
      <c r="AS48" s="208" t="str">
        <f t="shared" ref="AS48:AS51" si="66">B15</f>
        <v>Hailey Brown</v>
      </c>
      <c r="AT48" s="8"/>
      <c r="AU48" s="8"/>
      <c r="AV48" s="8"/>
      <c r="AW48" s="8"/>
      <c r="AX48" s="8"/>
      <c r="AY48" s="8"/>
      <c r="AZ48" s="57" t="s">
        <v>186</v>
      </c>
      <c r="BA48" s="8"/>
      <c r="BB48" s="8"/>
      <c r="BC48" s="8"/>
      <c r="BD48" s="8"/>
      <c r="BE48" s="8"/>
      <c r="BF48" s="8"/>
      <c r="BG48" s="216"/>
    </row>
    <row r="49" spans="2:66" x14ac:dyDescent="0.2">
      <c r="B49" s="208" t="str">
        <f t="shared" si="65"/>
        <v>Kayla Robbins</v>
      </c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216"/>
      <c r="AS49" s="208" t="str">
        <f t="shared" si="66"/>
        <v>Kayla Robbins</v>
      </c>
      <c r="AT49" s="8"/>
      <c r="AU49" s="8"/>
      <c r="AV49" s="8"/>
      <c r="AW49" s="8"/>
      <c r="AX49" s="8"/>
      <c r="AY49" s="8"/>
      <c r="AZ49" s="8"/>
      <c r="BA49" s="8"/>
      <c r="BB49" s="8"/>
      <c r="BC49" s="8"/>
      <c r="BD49" s="8"/>
      <c r="BE49" s="8"/>
      <c r="BF49" s="8"/>
      <c r="BG49" s="216"/>
    </row>
    <row r="50" spans="2:66" x14ac:dyDescent="0.2">
      <c r="B50" s="208" t="str">
        <f t="shared" si="65"/>
        <v>Naz Hillmon</v>
      </c>
      <c r="C50" s="8"/>
      <c r="D50" s="8"/>
      <c r="E50" s="8"/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216"/>
      <c r="AS50" s="208" t="str">
        <f t="shared" si="66"/>
        <v>Naz Hillmon</v>
      </c>
      <c r="AT50" s="8"/>
      <c r="AU50" s="8"/>
      <c r="AV50" s="8"/>
      <c r="AW50" s="8"/>
      <c r="AX50" s="8"/>
      <c r="AY50" s="8"/>
      <c r="AZ50" s="8"/>
      <c r="BA50" s="8"/>
      <c r="BB50" s="8"/>
      <c r="BC50" s="8"/>
      <c r="BD50" s="8"/>
      <c r="BE50" s="8"/>
      <c r="BF50" s="8"/>
      <c r="BG50" s="216"/>
    </row>
    <row r="51" spans="2:66" x14ac:dyDescent="0.2">
      <c r="B51" s="209" t="str">
        <f t="shared" si="65"/>
        <v>Akienreh Johnson</v>
      </c>
      <c r="C51" s="183" t="s">
        <v>10</v>
      </c>
      <c r="D51" s="183" t="s">
        <v>11</v>
      </c>
      <c r="E51" s="183" t="s">
        <v>12</v>
      </c>
      <c r="F51" s="183" t="s">
        <v>96</v>
      </c>
      <c r="G51" s="183" t="s">
        <v>97</v>
      </c>
      <c r="H51" s="183" t="s">
        <v>82</v>
      </c>
      <c r="I51" s="183" t="s">
        <v>98</v>
      </c>
      <c r="J51" s="183" t="s">
        <v>99</v>
      </c>
      <c r="K51" s="183" t="s">
        <v>83</v>
      </c>
      <c r="L51" s="183" t="s">
        <v>19</v>
      </c>
      <c r="M51" s="183" t="s">
        <v>20</v>
      </c>
      <c r="N51" s="183" t="s">
        <v>21</v>
      </c>
      <c r="O51" s="183" t="s">
        <v>22</v>
      </c>
      <c r="P51" s="183" t="s">
        <v>23</v>
      </c>
      <c r="Q51" s="183" t="s">
        <v>100</v>
      </c>
      <c r="R51" s="183" t="s">
        <v>25</v>
      </c>
      <c r="S51" s="183" t="s">
        <v>26</v>
      </c>
      <c r="T51" s="183" t="s">
        <v>27</v>
      </c>
      <c r="U51" s="183" t="s">
        <v>28</v>
      </c>
      <c r="V51" s="183" t="s">
        <v>29</v>
      </c>
      <c r="W51" s="183" t="s">
        <v>9</v>
      </c>
      <c r="AS51" s="209" t="str">
        <f t="shared" si="66"/>
        <v>Akienreh Johnson</v>
      </c>
      <c r="AT51" s="183" t="str">
        <f>AX35</f>
        <v>USG%</v>
      </c>
      <c r="AU51" s="183" t="str">
        <f t="shared" ref="AU51:BG51" si="67">AY35</f>
        <v>PPSA</v>
      </c>
      <c r="AV51" s="183" t="str">
        <f t="shared" si="67"/>
        <v>EFG%</v>
      </c>
      <c r="AW51" s="183" t="str">
        <f t="shared" si="67"/>
        <v>3PTR</v>
      </c>
      <c r="AX51" s="183" t="str">
        <f t="shared" si="67"/>
        <v>FTR</v>
      </c>
      <c r="AY51" s="183" t="str">
        <f t="shared" si="67"/>
        <v>OREB%</v>
      </c>
      <c r="AZ51" s="183" t="str">
        <f t="shared" si="67"/>
        <v>DREB%</v>
      </c>
      <c r="BA51" s="183" t="str">
        <f t="shared" si="67"/>
        <v>TREB%</v>
      </c>
      <c r="BB51" s="183" t="str">
        <f t="shared" si="67"/>
        <v>AST%</v>
      </c>
      <c r="BC51" s="183" t="str">
        <f t="shared" si="67"/>
        <v>TO%</v>
      </c>
      <c r="BD51" s="183" t="str">
        <f t="shared" si="67"/>
        <v>AST/TO</v>
      </c>
      <c r="BE51" s="183" t="str">
        <f t="shared" si="67"/>
        <v>STL%</v>
      </c>
      <c r="BF51" s="183" t="str">
        <f t="shared" si="67"/>
        <v>BLK%</v>
      </c>
      <c r="BG51" s="183" t="str">
        <f t="shared" si="67"/>
        <v>PF%</v>
      </c>
      <c r="BH51" s="212"/>
      <c r="BI51" s="212"/>
      <c r="BJ51" s="212"/>
      <c r="BK51" s="212"/>
      <c r="BL51" s="212"/>
      <c r="BM51" s="212"/>
      <c r="BN51" s="212"/>
    </row>
    <row r="52" spans="2:66" x14ac:dyDescent="0.2">
      <c r="B52" s="219" t="s">
        <v>180</v>
      </c>
      <c r="C52" s="8">
        <f t="shared" ref="C52:W52" si="68">G19</f>
        <v>26.870195780879197</v>
      </c>
      <c r="D52" s="8">
        <f t="shared" si="68"/>
        <v>58.926860008459876</v>
      </c>
      <c r="E52" s="217">
        <f t="shared" si="68"/>
        <v>0.45599232297498216</v>
      </c>
      <c r="F52" s="8">
        <f t="shared" si="68"/>
        <v>25.520765654990633</v>
      </c>
      <c r="G52" s="8">
        <f t="shared" si="68"/>
        <v>51.866293934140941</v>
      </c>
      <c r="H52" s="217">
        <f t="shared" si="68"/>
        <v>0.49204914635691005</v>
      </c>
      <c r="I52" s="8">
        <f t="shared" si="68"/>
        <v>2.1041471070206423</v>
      </c>
      <c r="J52" s="8">
        <f t="shared" si="68"/>
        <v>6.5425354837194041</v>
      </c>
      <c r="K52" s="217">
        <f t="shared" si="68"/>
        <v>0.32161034697582463</v>
      </c>
      <c r="L52" s="8">
        <f t="shared" si="68"/>
        <v>11.902174862566763</v>
      </c>
      <c r="M52" s="8">
        <f t="shared" si="68"/>
        <v>19.533733703131748</v>
      </c>
      <c r="N52" s="217">
        <f t="shared" si="68"/>
        <v>0.60931386919944275</v>
      </c>
      <c r="O52" s="8">
        <f t="shared" si="68"/>
        <v>14.869719431462581</v>
      </c>
      <c r="P52" s="8">
        <f t="shared" si="68"/>
        <v>24.394294155892911</v>
      </c>
      <c r="Q52" s="8">
        <f t="shared" si="68"/>
        <v>38.969895940296666</v>
      </c>
      <c r="R52" s="8">
        <f t="shared" si="68"/>
        <v>18.700095851590373</v>
      </c>
      <c r="S52" s="8">
        <f t="shared" si="68"/>
        <v>21.21967858875859</v>
      </c>
      <c r="T52" s="8">
        <f t="shared" si="68"/>
        <v>7.7129458770823458</v>
      </c>
      <c r="U52" s="8">
        <f t="shared" si="68"/>
        <v>2.6514471259853161</v>
      </c>
      <c r="V52" s="210">
        <f t="shared" si="68"/>
        <v>22.072450549646074</v>
      </c>
      <c r="W52" s="216">
        <f t="shared" si="68"/>
        <v>69.256147493609959</v>
      </c>
      <c r="AS52" s="219" t="s">
        <v>180</v>
      </c>
      <c r="AT52" s="8">
        <f>G41</f>
        <v>21.247683615819206</v>
      </c>
      <c r="AU52" s="8">
        <f t="shared" ref="AU52:BG52" si="69">H41</f>
        <v>1.0038531073446326</v>
      </c>
      <c r="AV52" s="8">
        <f t="shared" si="69"/>
        <v>48.336836158192085</v>
      </c>
      <c r="AW52" s="8">
        <f t="shared" si="69"/>
        <v>9.542937853107345</v>
      </c>
      <c r="AX52" s="8">
        <f t="shared" si="69"/>
        <v>13.601468926553672</v>
      </c>
      <c r="AY52" s="8">
        <f t="shared" si="69"/>
        <v>9.0728813559322035</v>
      </c>
      <c r="AZ52" s="8">
        <f t="shared" si="69"/>
        <v>13.190395480225988</v>
      </c>
      <c r="BA52" s="8">
        <f t="shared" si="69"/>
        <v>11.158418079096045</v>
      </c>
      <c r="BB52" s="8">
        <f t="shared" si="69"/>
        <v>18.096836158192094</v>
      </c>
      <c r="BC52" s="8">
        <f t="shared" si="69"/>
        <v>23.354011299435026</v>
      </c>
      <c r="BD52" s="8">
        <f t="shared" si="69"/>
        <v>0.95792090395480234</v>
      </c>
      <c r="BE52" s="8">
        <f t="shared" si="69"/>
        <v>2.3783050847457621</v>
      </c>
      <c r="BF52" s="8">
        <f t="shared" si="69"/>
        <v>1.307909604519774</v>
      </c>
      <c r="BG52" s="216">
        <f t="shared" si="69"/>
        <v>5.2357062146892659</v>
      </c>
      <c r="BH52" s="213"/>
      <c r="BI52" s="213"/>
      <c r="BJ52" s="213"/>
      <c r="BK52" s="213"/>
      <c r="BL52" s="213"/>
      <c r="BM52" s="42"/>
      <c r="BN52" s="213"/>
    </row>
    <row r="53" spans="2:66" x14ac:dyDescent="0.2">
      <c r="B53" s="219" t="s">
        <v>181</v>
      </c>
      <c r="C53" s="8">
        <f t="shared" ref="C53:W53" si="70">AX19</f>
        <v>22.83177564111401</v>
      </c>
      <c r="D53" s="8">
        <f t="shared" si="70"/>
        <v>58.296575801294061</v>
      </c>
      <c r="E53" s="217">
        <f t="shared" si="70"/>
        <v>0.39164865735745652</v>
      </c>
      <c r="F53" s="8">
        <f t="shared" si="70"/>
        <v>20.02010159808577</v>
      </c>
      <c r="G53" s="8">
        <f t="shared" si="70"/>
        <v>49.627399173908117</v>
      </c>
      <c r="H53" s="217">
        <f t="shared" si="70"/>
        <v>0.40340823680744992</v>
      </c>
      <c r="I53" s="8">
        <f t="shared" si="70"/>
        <v>2.8116740430282401</v>
      </c>
      <c r="J53" s="8">
        <f t="shared" si="70"/>
        <v>8.9058630179184881</v>
      </c>
      <c r="K53" s="217">
        <f t="shared" si="70"/>
        <v>0.31571045247060125</v>
      </c>
      <c r="L53" s="8">
        <f t="shared" si="70"/>
        <v>15.319174933886314</v>
      </c>
      <c r="M53" s="8">
        <f t="shared" si="70"/>
        <v>21.928802941108927</v>
      </c>
      <c r="N53" s="217">
        <f t="shared" si="70"/>
        <v>0.69858692127549538</v>
      </c>
      <c r="O53" s="8">
        <f t="shared" si="70"/>
        <v>16.327617656321628</v>
      </c>
      <c r="P53" s="8">
        <f t="shared" si="70"/>
        <v>28.946683263922047</v>
      </c>
      <c r="Q53" s="8">
        <f t="shared" si="70"/>
        <v>44.980183273184849</v>
      </c>
      <c r="R53" s="8">
        <f t="shared" si="70"/>
        <v>15.128492780645749</v>
      </c>
      <c r="S53" s="8">
        <f t="shared" si="70"/>
        <v>17.023189822960774</v>
      </c>
      <c r="T53" s="8">
        <f t="shared" si="70"/>
        <v>6.9436244673877914</v>
      </c>
      <c r="U53" s="8">
        <f t="shared" si="70"/>
        <v>4.7823089047060101</v>
      </c>
      <c r="V53" s="211">
        <f t="shared" si="70"/>
        <v>20.060159419898028</v>
      </c>
      <c r="W53" s="216">
        <f t="shared" si="70"/>
        <v>64.088517906201389</v>
      </c>
      <c r="AS53" s="219" t="s">
        <v>181</v>
      </c>
      <c r="AT53" s="8">
        <f>AX41</f>
        <v>20.805792682926828</v>
      </c>
      <c r="AU53" s="8">
        <f t="shared" ref="AU53:BG53" si="71">AY41</f>
        <v>0.94804878048780461</v>
      </c>
      <c r="AV53" s="8">
        <f t="shared" si="71"/>
        <v>43.368597560975601</v>
      </c>
      <c r="AW53" s="8">
        <f t="shared" si="71"/>
        <v>17.29939024390244</v>
      </c>
      <c r="AX53" s="8">
        <f t="shared" si="71"/>
        <v>16.905945121951216</v>
      </c>
      <c r="AY53" s="8">
        <f t="shared" si="71"/>
        <v>6.9173780487804866</v>
      </c>
      <c r="AZ53" s="8">
        <f t="shared" si="71"/>
        <v>14.978353658536582</v>
      </c>
      <c r="BA53" s="8">
        <f t="shared" si="71"/>
        <v>10.990396341463414</v>
      </c>
      <c r="BB53" s="8">
        <f t="shared" si="71"/>
        <v>15.704573170731706</v>
      </c>
      <c r="BC53" s="8">
        <f t="shared" si="71"/>
        <v>19.942835365853657</v>
      </c>
      <c r="BD53" s="8">
        <f t="shared" si="71"/>
        <v>0.99675304878048765</v>
      </c>
      <c r="BE53" s="8">
        <f t="shared" si="71"/>
        <v>2.1658536585365846</v>
      </c>
      <c r="BF53" s="8">
        <f t="shared" si="71"/>
        <v>2.1545731707317066</v>
      </c>
      <c r="BG53" s="216">
        <f t="shared" si="71"/>
        <v>5.58826219512195</v>
      </c>
      <c r="BH53" s="213"/>
      <c r="BI53" s="213"/>
      <c r="BJ53" s="213"/>
      <c r="BK53" s="213"/>
      <c r="BL53" s="213"/>
      <c r="BM53" s="42"/>
      <c r="BN53" s="213"/>
    </row>
    <row r="54" spans="2:66" x14ac:dyDescent="0.2">
      <c r="B54" s="219" t="s">
        <v>187</v>
      </c>
      <c r="C54" s="8"/>
      <c r="D54" s="8"/>
      <c r="E54" s="8"/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216"/>
      <c r="AS54" s="219" t="s">
        <v>187</v>
      </c>
      <c r="AT54" s="8">
        <v>20.109800278680918</v>
      </c>
      <c r="AU54" s="8">
        <v>0.89611091234347051</v>
      </c>
      <c r="AV54" s="8">
        <v>44.425385239253849</v>
      </c>
      <c r="AW54" s="8">
        <v>21.025202272336028</v>
      </c>
      <c r="AX54" s="8">
        <v>16.046090938828915</v>
      </c>
      <c r="AY54" s="8">
        <v>8.1780157342657347</v>
      </c>
      <c r="AZ54" s="8">
        <v>15.014368932038833</v>
      </c>
      <c r="BA54" s="8">
        <v>11.671161048689141</v>
      </c>
      <c r="BB54" s="8">
        <v>12.396565934065936</v>
      </c>
      <c r="BC54" s="8">
        <v>23.210068892421834</v>
      </c>
      <c r="BD54" s="8">
        <v>0.97156978767838498</v>
      </c>
      <c r="BE54" s="8">
        <v>2.2270755422587882</v>
      </c>
      <c r="BF54" s="8">
        <v>1.5130030959752325</v>
      </c>
      <c r="BG54" s="216">
        <v>5.3747211895910771</v>
      </c>
    </row>
    <row r="55" spans="2:66" x14ac:dyDescent="0.2">
      <c r="B55" s="207" t="str">
        <f>AS14</f>
        <v>Akienreh Johnson</v>
      </c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216"/>
      <c r="AS55" s="207" t="str">
        <f>AS14</f>
        <v>Akienreh Johnson</v>
      </c>
      <c r="AT55" s="8"/>
      <c r="AU55" s="8"/>
      <c r="AV55" s="8"/>
      <c r="AW55" s="8"/>
      <c r="AX55" s="8"/>
      <c r="AY55" s="8"/>
      <c r="AZ55" s="8"/>
      <c r="BA55" s="8"/>
      <c r="BB55" s="8"/>
      <c r="BC55" s="8"/>
      <c r="BD55" s="8"/>
      <c r="BE55" s="8"/>
      <c r="BF55" s="8"/>
      <c r="BG55" s="216"/>
    </row>
    <row r="56" spans="2:66" x14ac:dyDescent="0.2">
      <c r="B56" s="207" t="str">
        <f t="shared" ref="B56:B59" si="72">AS15</f>
        <v>Danielle Rauch</v>
      </c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216"/>
      <c r="AS56" s="208" t="str">
        <f t="shared" ref="AS56:AS59" si="73">AS15</f>
        <v>Danielle Rauch</v>
      </c>
      <c r="AT56" s="8"/>
      <c r="AU56" s="8"/>
      <c r="AV56" s="8"/>
      <c r="AW56" s="8"/>
      <c r="AX56" s="8"/>
      <c r="AY56" s="8"/>
      <c r="AZ56" s="8"/>
      <c r="BA56" s="8"/>
      <c r="BB56" s="8"/>
      <c r="BC56" s="8"/>
      <c r="BD56" s="8"/>
      <c r="BE56" s="8"/>
      <c r="BF56" s="8"/>
      <c r="BG56" s="216"/>
    </row>
    <row r="57" spans="2:66" x14ac:dyDescent="0.2">
      <c r="B57" s="207" t="str">
        <f t="shared" si="72"/>
        <v>Naz Hillmon</v>
      </c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216"/>
      <c r="AS57" s="208" t="str">
        <f t="shared" si="73"/>
        <v>Naz Hillmon</v>
      </c>
      <c r="AT57" s="8"/>
      <c r="AU57" s="8"/>
      <c r="AV57" s="8"/>
      <c r="AW57" s="8"/>
      <c r="AX57" s="8"/>
      <c r="AY57" s="8"/>
      <c r="AZ57" s="8"/>
      <c r="BA57" s="8"/>
      <c r="BB57" s="8"/>
      <c r="BC57" s="8"/>
      <c r="BD57" s="8"/>
      <c r="BE57" s="8"/>
      <c r="BF57" s="8"/>
      <c r="BG57" s="216"/>
    </row>
    <row r="58" spans="2:66" x14ac:dyDescent="0.2">
      <c r="B58" s="207" t="str">
        <f t="shared" si="72"/>
        <v>Priscilla Smeenge</v>
      </c>
      <c r="C58" s="56"/>
      <c r="D58" s="56"/>
      <c r="E58" s="56"/>
      <c r="F58" s="56"/>
      <c r="G58" s="56"/>
      <c r="H58" s="56"/>
      <c r="I58" s="56"/>
      <c r="J58" s="56"/>
      <c r="K58" s="56"/>
      <c r="L58" s="56"/>
      <c r="M58" s="56"/>
      <c r="N58" s="56"/>
      <c r="O58" s="56"/>
      <c r="P58" s="56"/>
      <c r="Q58" s="56"/>
      <c r="R58" s="56"/>
      <c r="S58" s="56"/>
      <c r="T58" s="56"/>
      <c r="U58" s="56"/>
      <c r="V58" s="56"/>
      <c r="W58" s="218"/>
      <c r="AS58" s="208" t="str">
        <f t="shared" si="73"/>
        <v>Priscilla Smeenge</v>
      </c>
      <c r="AT58" s="56"/>
      <c r="AU58" s="56"/>
      <c r="AV58" s="56"/>
      <c r="AW58" s="56"/>
      <c r="AX58" s="56"/>
      <c r="AY58" s="56"/>
      <c r="AZ58" s="56"/>
      <c r="BA58" s="56"/>
      <c r="BB58" s="56"/>
      <c r="BC58" s="56"/>
      <c r="BD58" s="56"/>
      <c r="BE58" s="56"/>
      <c r="BF58" s="56"/>
      <c r="BG58" s="218"/>
    </row>
    <row r="59" spans="2:66" x14ac:dyDescent="0.2">
      <c r="B59" s="207" t="str">
        <f t="shared" si="72"/>
        <v>Amy Dilk</v>
      </c>
      <c r="AS59" s="209" t="str">
        <f t="shared" si="73"/>
        <v>Amy Dilk</v>
      </c>
    </row>
    <row r="60" spans="2:66" hidden="1" x14ac:dyDescent="0.2">
      <c r="C60" s="4" t="s">
        <v>130</v>
      </c>
      <c r="D60" s="4" t="s">
        <v>131</v>
      </c>
      <c r="E60" t="s">
        <v>132</v>
      </c>
      <c r="F60" t="s">
        <v>133</v>
      </c>
      <c r="G60" t="s">
        <v>134</v>
      </c>
      <c r="H60" t="s">
        <v>135</v>
      </c>
      <c r="I60" t="s">
        <v>136</v>
      </c>
      <c r="J60" t="s">
        <v>137</v>
      </c>
      <c r="K60" t="s">
        <v>138</v>
      </c>
      <c r="L60" t="s">
        <v>139</v>
      </c>
      <c r="M60" t="s">
        <v>140</v>
      </c>
      <c r="N60" t="s">
        <v>141</v>
      </c>
      <c r="O60" t="s">
        <v>142</v>
      </c>
      <c r="P60" t="s">
        <v>143</v>
      </c>
      <c r="Q60" t="s">
        <v>144</v>
      </c>
      <c r="R60" t="s">
        <v>145</v>
      </c>
      <c r="S60" t="s">
        <v>146</v>
      </c>
      <c r="T60" t="s">
        <v>147</v>
      </c>
      <c r="AS60" s="72"/>
    </row>
    <row r="61" spans="2:66" hidden="1" x14ac:dyDescent="0.2">
      <c r="B61" s="4" t="s">
        <v>4</v>
      </c>
      <c r="C61" t="s">
        <v>31</v>
      </c>
      <c r="D61" t="s">
        <v>148</v>
      </c>
      <c r="E61">
        <v>34</v>
      </c>
      <c r="F61">
        <v>31</v>
      </c>
      <c r="G61">
        <v>16</v>
      </c>
      <c r="H61">
        <v>1.1399999999999999</v>
      </c>
      <c r="I61">
        <v>52.6</v>
      </c>
      <c r="J61">
        <v>59.2</v>
      </c>
      <c r="K61">
        <v>25.5</v>
      </c>
      <c r="L61">
        <v>1</v>
      </c>
      <c r="M61">
        <v>9.8000000000000007</v>
      </c>
      <c r="N61">
        <v>5.5</v>
      </c>
      <c r="O61">
        <v>6.7</v>
      </c>
      <c r="P61">
        <v>14.3</v>
      </c>
      <c r="Q61">
        <v>0.78</v>
      </c>
      <c r="R61">
        <v>1.9</v>
      </c>
      <c r="S61">
        <v>0.4</v>
      </c>
      <c r="T61">
        <v>4.2</v>
      </c>
      <c r="AS61" s="72"/>
    </row>
    <row r="62" spans="2:66" hidden="1" x14ac:dyDescent="0.2">
      <c r="B62" t="s">
        <v>30</v>
      </c>
      <c r="C62" t="s">
        <v>31</v>
      </c>
      <c r="D62" t="s">
        <v>149</v>
      </c>
      <c r="E62">
        <v>27</v>
      </c>
      <c r="F62">
        <v>29.8</v>
      </c>
      <c r="G62">
        <v>18</v>
      </c>
      <c r="H62">
        <v>0.86</v>
      </c>
      <c r="I62">
        <v>41.3</v>
      </c>
      <c r="J62">
        <v>9.6999999999999993</v>
      </c>
      <c r="K62">
        <v>7.7</v>
      </c>
      <c r="L62">
        <v>3.7</v>
      </c>
      <c r="M62">
        <v>9.3000000000000007</v>
      </c>
      <c r="N62">
        <v>6.5</v>
      </c>
      <c r="O62">
        <v>26.5</v>
      </c>
      <c r="P62">
        <v>29.1</v>
      </c>
      <c r="Q62">
        <v>1.37</v>
      </c>
      <c r="R62">
        <v>2.2999999999999998</v>
      </c>
      <c r="S62">
        <v>0.5</v>
      </c>
      <c r="T62">
        <v>3.5</v>
      </c>
      <c r="AS62" s="72"/>
    </row>
    <row r="63" spans="2:66" hidden="1" x14ac:dyDescent="0.2">
      <c r="B63" t="s">
        <v>33</v>
      </c>
      <c r="C63" t="s">
        <v>31</v>
      </c>
      <c r="D63" t="s">
        <v>150</v>
      </c>
      <c r="E63">
        <v>34</v>
      </c>
      <c r="F63">
        <v>26.3</v>
      </c>
      <c r="G63">
        <v>20.399999999999999</v>
      </c>
      <c r="H63">
        <v>0.94</v>
      </c>
      <c r="I63">
        <v>42.2</v>
      </c>
      <c r="J63">
        <v>21.9</v>
      </c>
      <c r="K63">
        <v>17.399999999999999</v>
      </c>
      <c r="L63">
        <v>3.1</v>
      </c>
      <c r="M63">
        <v>13.5</v>
      </c>
      <c r="N63">
        <v>8.3000000000000007</v>
      </c>
      <c r="O63">
        <v>16.7</v>
      </c>
      <c r="P63">
        <v>19.5</v>
      </c>
      <c r="Q63">
        <v>1.1100000000000001</v>
      </c>
      <c r="R63">
        <v>2.1</v>
      </c>
      <c r="S63">
        <v>2</v>
      </c>
      <c r="T63">
        <v>5.7</v>
      </c>
      <c r="AS63" s="72"/>
    </row>
    <row r="64" spans="2:66" hidden="1" x14ac:dyDescent="0.2">
      <c r="B64" t="s">
        <v>34</v>
      </c>
      <c r="C64" t="s">
        <v>37</v>
      </c>
      <c r="D64" t="s">
        <v>151</v>
      </c>
      <c r="E64">
        <v>34</v>
      </c>
      <c r="F64">
        <v>25.5</v>
      </c>
      <c r="G64">
        <v>23.2</v>
      </c>
      <c r="H64">
        <v>1.1299999999999999</v>
      </c>
      <c r="I64">
        <v>52.8</v>
      </c>
      <c r="J64">
        <v>1.7</v>
      </c>
      <c r="K64">
        <v>15.2</v>
      </c>
      <c r="L64">
        <v>8.1</v>
      </c>
      <c r="M64">
        <v>17.600000000000001</v>
      </c>
      <c r="N64">
        <v>12.9</v>
      </c>
      <c r="O64">
        <v>14.6</v>
      </c>
      <c r="P64">
        <v>16.399999999999999</v>
      </c>
      <c r="Q64">
        <v>0.89</v>
      </c>
      <c r="R64">
        <v>1.1000000000000001</v>
      </c>
      <c r="S64">
        <v>4.5999999999999996</v>
      </c>
      <c r="T64">
        <v>5.0999999999999996</v>
      </c>
      <c r="AS64" s="72"/>
    </row>
    <row r="65" spans="2:45" hidden="1" x14ac:dyDescent="0.2">
      <c r="B65" t="s">
        <v>36</v>
      </c>
      <c r="C65" t="s">
        <v>40</v>
      </c>
      <c r="D65" t="s">
        <v>152</v>
      </c>
      <c r="E65">
        <v>34</v>
      </c>
      <c r="F65">
        <v>23</v>
      </c>
      <c r="G65">
        <v>18.899999999999999</v>
      </c>
      <c r="H65">
        <v>1</v>
      </c>
      <c r="I65">
        <v>48.6</v>
      </c>
      <c r="J65">
        <v>39.700000000000003</v>
      </c>
      <c r="K65">
        <v>11.6</v>
      </c>
      <c r="L65">
        <v>4.0999999999999996</v>
      </c>
      <c r="M65">
        <v>15.1</v>
      </c>
      <c r="N65">
        <v>9.6999999999999993</v>
      </c>
      <c r="O65">
        <v>8.5</v>
      </c>
      <c r="P65">
        <v>15.4</v>
      </c>
      <c r="Q65">
        <v>0.75</v>
      </c>
      <c r="R65">
        <v>1.9</v>
      </c>
      <c r="S65">
        <v>2.4</v>
      </c>
      <c r="T65">
        <v>3.5</v>
      </c>
      <c r="AS65" s="72"/>
    </row>
    <row r="66" spans="2:45" hidden="1" x14ac:dyDescent="0.2">
      <c r="B66" t="s">
        <v>39</v>
      </c>
      <c r="C66" t="s">
        <v>40</v>
      </c>
      <c r="D66" t="s">
        <v>153</v>
      </c>
      <c r="E66">
        <v>34</v>
      </c>
      <c r="F66">
        <v>22.9</v>
      </c>
      <c r="G66">
        <v>25.6</v>
      </c>
      <c r="H66">
        <v>1.27</v>
      </c>
      <c r="I66">
        <v>62.8</v>
      </c>
      <c r="J66">
        <v>0</v>
      </c>
      <c r="K66">
        <v>16.8</v>
      </c>
      <c r="L66">
        <v>18</v>
      </c>
      <c r="M66">
        <v>16.2</v>
      </c>
      <c r="N66">
        <v>17.100000000000001</v>
      </c>
      <c r="O66">
        <v>10.6</v>
      </c>
      <c r="P66">
        <v>16.399999999999999</v>
      </c>
      <c r="Q66">
        <v>0.52</v>
      </c>
      <c r="R66">
        <v>2.5</v>
      </c>
      <c r="S66">
        <v>1.1000000000000001</v>
      </c>
      <c r="T66">
        <v>6</v>
      </c>
      <c r="AS66" s="72"/>
    </row>
    <row r="67" spans="2:45" hidden="1" x14ac:dyDescent="0.2">
      <c r="B67" t="s">
        <v>41</v>
      </c>
      <c r="C67" t="s">
        <v>31</v>
      </c>
      <c r="D67" t="s">
        <v>149</v>
      </c>
      <c r="E67">
        <v>31</v>
      </c>
      <c r="F67">
        <v>16.899999999999999</v>
      </c>
      <c r="G67">
        <v>19.8</v>
      </c>
      <c r="H67">
        <v>1.04</v>
      </c>
      <c r="I67">
        <v>48.6</v>
      </c>
      <c r="J67">
        <v>23.3</v>
      </c>
      <c r="K67">
        <v>15.9</v>
      </c>
      <c r="L67">
        <v>6.5</v>
      </c>
      <c r="M67">
        <v>14.9</v>
      </c>
      <c r="N67">
        <v>10.8</v>
      </c>
      <c r="O67">
        <v>18.100000000000001</v>
      </c>
      <c r="P67">
        <v>24</v>
      </c>
      <c r="Q67">
        <v>0.98</v>
      </c>
      <c r="R67">
        <v>2.9</v>
      </c>
      <c r="S67">
        <v>0.8</v>
      </c>
      <c r="T67">
        <v>4.4000000000000004</v>
      </c>
      <c r="AS67" s="72"/>
    </row>
    <row r="68" spans="2:45" hidden="1" x14ac:dyDescent="0.2">
      <c r="B68" t="s">
        <v>42</v>
      </c>
      <c r="C68" t="s">
        <v>40</v>
      </c>
      <c r="D68" t="s">
        <v>152</v>
      </c>
      <c r="E68">
        <v>34</v>
      </c>
      <c r="F68">
        <v>13.6</v>
      </c>
      <c r="G68">
        <v>24.1</v>
      </c>
      <c r="H68">
        <v>0.96</v>
      </c>
      <c r="I68">
        <v>44</v>
      </c>
      <c r="J68">
        <v>5.5</v>
      </c>
      <c r="K68">
        <v>17.2</v>
      </c>
      <c r="L68">
        <v>11.3</v>
      </c>
      <c r="M68">
        <v>16</v>
      </c>
      <c r="N68">
        <v>13.7</v>
      </c>
      <c r="O68">
        <v>13.9</v>
      </c>
      <c r="P68">
        <v>15.3</v>
      </c>
      <c r="Q68">
        <v>0.92</v>
      </c>
      <c r="R68">
        <v>2</v>
      </c>
      <c r="S68">
        <v>3.4</v>
      </c>
      <c r="T68">
        <v>6.7</v>
      </c>
      <c r="AS68" s="72"/>
    </row>
    <row r="69" spans="2:45" hidden="1" x14ac:dyDescent="0.2">
      <c r="B69" t="s">
        <v>44</v>
      </c>
      <c r="C69" t="s">
        <v>31</v>
      </c>
      <c r="D69" t="s">
        <v>152</v>
      </c>
      <c r="E69">
        <v>20</v>
      </c>
      <c r="F69">
        <v>5.3</v>
      </c>
      <c r="G69">
        <v>18</v>
      </c>
      <c r="H69">
        <v>0.66</v>
      </c>
      <c r="I69">
        <v>35.700000000000003</v>
      </c>
      <c r="J69">
        <v>16.399999999999999</v>
      </c>
      <c r="K69">
        <v>16.399999999999999</v>
      </c>
      <c r="L69">
        <v>3.2</v>
      </c>
      <c r="M69">
        <v>9.4</v>
      </c>
      <c r="N69">
        <v>6.3</v>
      </c>
      <c r="O69">
        <v>14</v>
      </c>
      <c r="P69">
        <v>39.700000000000003</v>
      </c>
      <c r="Q69">
        <v>0.56000000000000005</v>
      </c>
      <c r="R69">
        <v>1.6</v>
      </c>
      <c r="S69">
        <v>3</v>
      </c>
      <c r="T69">
        <v>10.6</v>
      </c>
      <c r="AS69" s="72"/>
    </row>
    <row r="70" spans="2:45" hidden="1" x14ac:dyDescent="0.2">
      <c r="B70" t="s">
        <v>45</v>
      </c>
      <c r="C70" t="s">
        <v>31</v>
      </c>
      <c r="D70" t="s">
        <v>149</v>
      </c>
      <c r="E70">
        <v>16</v>
      </c>
      <c r="F70">
        <v>5.2</v>
      </c>
      <c r="G70">
        <v>20.399999999999999</v>
      </c>
      <c r="H70">
        <v>0.64</v>
      </c>
      <c r="I70">
        <v>32.299999999999997</v>
      </c>
      <c r="J70">
        <v>63.8</v>
      </c>
      <c r="K70">
        <v>16</v>
      </c>
      <c r="L70">
        <v>6.8</v>
      </c>
      <c r="M70">
        <v>5.3</v>
      </c>
      <c r="N70">
        <v>6.1</v>
      </c>
      <c r="O70">
        <v>14.7</v>
      </c>
      <c r="P70">
        <v>8.4</v>
      </c>
      <c r="Q70">
        <v>2.33</v>
      </c>
      <c r="R70">
        <v>1.4</v>
      </c>
      <c r="S70">
        <v>1.3</v>
      </c>
      <c r="T70">
        <v>2.7</v>
      </c>
      <c r="AS70" s="72"/>
    </row>
    <row r="71" spans="2:45" hidden="1" x14ac:dyDescent="0.2">
      <c r="B71" t="s">
        <v>47</v>
      </c>
      <c r="C71" t="s">
        <v>40</v>
      </c>
      <c r="D71" t="s">
        <v>154</v>
      </c>
      <c r="E71">
        <v>18</v>
      </c>
      <c r="F71">
        <v>4.5999999999999996</v>
      </c>
      <c r="G71">
        <v>22.2</v>
      </c>
      <c r="H71">
        <v>1.03</v>
      </c>
      <c r="I71">
        <v>44</v>
      </c>
      <c r="J71">
        <v>0</v>
      </c>
      <c r="K71">
        <v>24.4</v>
      </c>
      <c r="L71">
        <v>21.9</v>
      </c>
      <c r="M71">
        <v>17.3</v>
      </c>
      <c r="N71">
        <v>19.600000000000001</v>
      </c>
      <c r="O71">
        <v>13.4</v>
      </c>
      <c r="P71">
        <v>15.4</v>
      </c>
      <c r="Q71">
        <v>1</v>
      </c>
      <c r="R71">
        <v>1.4</v>
      </c>
      <c r="S71">
        <v>6.3</v>
      </c>
      <c r="T71">
        <v>4.0999999999999996</v>
      </c>
      <c r="AS71" s="72"/>
    </row>
    <row r="72" spans="2:45" hidden="1" x14ac:dyDescent="0.2">
      <c r="B72" t="s">
        <v>49</v>
      </c>
      <c r="C72" t="s">
        <v>31</v>
      </c>
      <c r="D72" t="s">
        <v>155</v>
      </c>
      <c r="E72">
        <v>22</v>
      </c>
      <c r="F72">
        <v>4.4000000000000004</v>
      </c>
      <c r="G72">
        <v>11.3</v>
      </c>
      <c r="H72">
        <v>0.65</v>
      </c>
      <c r="I72">
        <v>26.9</v>
      </c>
      <c r="J72">
        <v>43</v>
      </c>
      <c r="K72">
        <v>11.9</v>
      </c>
      <c r="L72">
        <v>3.5</v>
      </c>
      <c r="M72">
        <v>4.5999999999999996</v>
      </c>
      <c r="N72">
        <v>4.0999999999999996</v>
      </c>
      <c r="O72">
        <v>22.8</v>
      </c>
      <c r="P72">
        <v>39.200000000000003</v>
      </c>
      <c r="Q72">
        <v>1.56</v>
      </c>
      <c r="R72">
        <v>5.3</v>
      </c>
      <c r="S72">
        <v>1.1000000000000001</v>
      </c>
      <c r="T72">
        <v>3.5</v>
      </c>
      <c r="AS72" s="72"/>
    </row>
    <row r="73" spans="2:45" hidden="1" x14ac:dyDescent="0.2">
      <c r="B73" t="s">
        <v>50</v>
      </c>
      <c r="C73" t="s">
        <v>31</v>
      </c>
      <c r="D73" t="s">
        <v>149</v>
      </c>
      <c r="E73">
        <v>14</v>
      </c>
      <c r="F73">
        <v>4.2</v>
      </c>
      <c r="G73">
        <v>15.2</v>
      </c>
      <c r="H73">
        <v>0.5</v>
      </c>
      <c r="I73">
        <v>26.9</v>
      </c>
      <c r="J73">
        <v>21.5</v>
      </c>
      <c r="K73">
        <v>8.6999999999999993</v>
      </c>
      <c r="L73">
        <v>1.9</v>
      </c>
      <c r="M73">
        <v>18.7</v>
      </c>
      <c r="N73">
        <v>10.4</v>
      </c>
      <c r="O73">
        <v>8.1999999999999993</v>
      </c>
      <c r="P73">
        <v>26.4</v>
      </c>
      <c r="Q73">
        <v>0.6</v>
      </c>
      <c r="R73">
        <v>1</v>
      </c>
      <c r="S73">
        <v>0</v>
      </c>
      <c r="T73">
        <v>7.7</v>
      </c>
      <c r="AS73" s="72"/>
    </row>
    <row r="74" spans="2:45" hidden="1" x14ac:dyDescent="0.2">
      <c r="B74" t="s">
        <v>51</v>
      </c>
      <c r="C74" t="s">
        <v>40</v>
      </c>
      <c r="D74" t="s">
        <v>152</v>
      </c>
      <c r="E74">
        <v>9</v>
      </c>
      <c r="F74">
        <v>2.6</v>
      </c>
      <c r="G74">
        <v>26.4</v>
      </c>
      <c r="H74">
        <v>0.51</v>
      </c>
      <c r="I74">
        <v>22.2</v>
      </c>
      <c r="J74">
        <v>0</v>
      </c>
      <c r="K74">
        <v>24.1</v>
      </c>
      <c r="L74">
        <v>9.9</v>
      </c>
      <c r="M74">
        <v>19.2</v>
      </c>
      <c r="N74">
        <v>14.6</v>
      </c>
      <c r="O74">
        <v>0</v>
      </c>
      <c r="P74">
        <v>7.8</v>
      </c>
      <c r="Q74">
        <v>0</v>
      </c>
      <c r="R74">
        <v>4.9000000000000004</v>
      </c>
      <c r="S74">
        <v>0</v>
      </c>
      <c r="T74">
        <v>4.9000000000000004</v>
      </c>
      <c r="AS74" s="72"/>
    </row>
    <row r="75" spans="2:45" hidden="1" x14ac:dyDescent="0.2">
      <c r="B75" t="s">
        <v>53</v>
      </c>
      <c r="AS75" s="72"/>
    </row>
    <row r="76" spans="2:45" hidden="1" x14ac:dyDescent="0.2">
      <c r="C76" s="4" t="s">
        <v>130</v>
      </c>
      <c r="D76" s="4" t="s">
        <v>131</v>
      </c>
      <c r="E76" t="s">
        <v>132</v>
      </c>
      <c r="F76" t="s">
        <v>133</v>
      </c>
      <c r="G76" t="s">
        <v>156</v>
      </c>
      <c r="H76" t="s">
        <v>157</v>
      </c>
      <c r="I76" t="s">
        <v>158</v>
      </c>
      <c r="J76" t="s">
        <v>159</v>
      </c>
      <c r="K76" t="s">
        <v>160</v>
      </c>
      <c r="L76" t="s">
        <v>161</v>
      </c>
      <c r="M76" t="s">
        <v>162</v>
      </c>
      <c r="N76" t="s">
        <v>163</v>
      </c>
      <c r="O76" t="s">
        <v>164</v>
      </c>
      <c r="P76" t="s">
        <v>165</v>
      </c>
      <c r="Q76" t="s">
        <v>166</v>
      </c>
      <c r="R76" t="s">
        <v>167</v>
      </c>
      <c r="S76" t="s">
        <v>168</v>
      </c>
      <c r="T76" t="s">
        <v>169</v>
      </c>
      <c r="U76" t="s">
        <v>170</v>
      </c>
      <c r="V76" t="s">
        <v>171</v>
      </c>
      <c r="W76" t="s">
        <v>172</v>
      </c>
      <c r="X76" t="s">
        <v>173</v>
      </c>
      <c r="Y76" t="s">
        <v>174</v>
      </c>
      <c r="Z76" t="s">
        <v>175</v>
      </c>
      <c r="AA76" t="s">
        <v>176</v>
      </c>
      <c r="AS76" s="72"/>
    </row>
    <row r="77" spans="2:45" hidden="1" x14ac:dyDescent="0.2">
      <c r="B77" s="4" t="s">
        <v>4</v>
      </c>
      <c r="C77" t="s">
        <v>31</v>
      </c>
      <c r="D77" t="s">
        <v>148</v>
      </c>
      <c r="E77">
        <v>34</v>
      </c>
      <c r="F77">
        <v>31</v>
      </c>
      <c r="G77">
        <v>3.3</v>
      </c>
      <c r="H77">
        <v>8.1</v>
      </c>
      <c r="I77">
        <v>40.5</v>
      </c>
      <c r="J77">
        <v>1.3</v>
      </c>
      <c r="K77">
        <v>2.7</v>
      </c>
      <c r="L77">
        <v>48.4</v>
      </c>
      <c r="M77">
        <v>1.9</v>
      </c>
      <c r="N77">
        <v>5.3</v>
      </c>
      <c r="O77">
        <v>36.5</v>
      </c>
      <c r="P77">
        <v>1.8</v>
      </c>
      <c r="Q77">
        <v>2</v>
      </c>
      <c r="R77">
        <v>89.6</v>
      </c>
      <c r="S77">
        <v>0.3</v>
      </c>
      <c r="T77">
        <v>2.8</v>
      </c>
      <c r="U77">
        <v>3</v>
      </c>
      <c r="V77">
        <v>1.2</v>
      </c>
      <c r="W77">
        <v>1.5</v>
      </c>
      <c r="X77">
        <v>1.1000000000000001</v>
      </c>
      <c r="Y77">
        <v>0.1</v>
      </c>
      <c r="Z77">
        <v>2.2999999999999998</v>
      </c>
      <c r="AA77">
        <v>10.199999999999999</v>
      </c>
      <c r="AS77" s="72"/>
    </row>
    <row r="78" spans="2:45" hidden="1" x14ac:dyDescent="0.2">
      <c r="B78" t="s">
        <v>30</v>
      </c>
      <c r="C78" t="s">
        <v>31</v>
      </c>
      <c r="D78" t="s">
        <v>149</v>
      </c>
      <c r="E78">
        <v>27</v>
      </c>
      <c r="F78">
        <v>29.8</v>
      </c>
      <c r="G78">
        <v>3</v>
      </c>
      <c r="H78">
        <v>7.5</v>
      </c>
      <c r="I78">
        <v>39.6</v>
      </c>
      <c r="J78">
        <v>2.7</v>
      </c>
      <c r="K78">
        <v>6.7</v>
      </c>
      <c r="L78">
        <v>40.299999999999997</v>
      </c>
      <c r="M78">
        <v>0.3</v>
      </c>
      <c r="N78">
        <v>0.8</v>
      </c>
      <c r="O78">
        <v>33.299999999999997</v>
      </c>
      <c r="P78">
        <v>0.7</v>
      </c>
      <c r="Q78">
        <v>1.2</v>
      </c>
      <c r="R78">
        <v>59.4</v>
      </c>
      <c r="S78">
        <v>1</v>
      </c>
      <c r="T78">
        <v>2.5</v>
      </c>
      <c r="U78">
        <v>3.5</v>
      </c>
      <c r="V78">
        <v>4.5</v>
      </c>
      <c r="W78">
        <v>3.3</v>
      </c>
      <c r="X78">
        <v>1.2</v>
      </c>
      <c r="Y78">
        <v>0.1</v>
      </c>
      <c r="Z78">
        <v>1.9</v>
      </c>
      <c r="AA78">
        <v>6.9</v>
      </c>
      <c r="AS78" s="72"/>
    </row>
    <row r="79" spans="2:45" hidden="1" x14ac:dyDescent="0.2">
      <c r="B79" t="s">
        <v>33</v>
      </c>
      <c r="C79" t="s">
        <v>31</v>
      </c>
      <c r="D79" t="s">
        <v>150</v>
      </c>
      <c r="E79">
        <v>34</v>
      </c>
      <c r="F79">
        <v>26.3</v>
      </c>
      <c r="G79">
        <v>3</v>
      </c>
      <c r="H79">
        <v>7.9</v>
      </c>
      <c r="I79">
        <v>38.1</v>
      </c>
      <c r="J79">
        <v>2.4</v>
      </c>
      <c r="K79">
        <v>5.9</v>
      </c>
      <c r="L79">
        <v>40</v>
      </c>
      <c r="M79">
        <v>0.6</v>
      </c>
      <c r="N79">
        <v>2</v>
      </c>
      <c r="O79">
        <v>32.4</v>
      </c>
      <c r="P79">
        <v>2</v>
      </c>
      <c r="Q79">
        <v>2.6</v>
      </c>
      <c r="R79">
        <v>75.3</v>
      </c>
      <c r="S79">
        <v>0.7</v>
      </c>
      <c r="T79">
        <v>3.2</v>
      </c>
      <c r="U79">
        <v>3.9</v>
      </c>
      <c r="V79">
        <v>2.4</v>
      </c>
      <c r="W79">
        <v>2.2000000000000002</v>
      </c>
      <c r="X79">
        <v>1</v>
      </c>
      <c r="Y79">
        <v>0.5</v>
      </c>
      <c r="Z79">
        <v>2.6</v>
      </c>
      <c r="AA79">
        <v>8.6</v>
      </c>
      <c r="AS79" s="72"/>
    </row>
    <row r="80" spans="2:45" hidden="1" x14ac:dyDescent="0.2">
      <c r="B80" t="s">
        <v>34</v>
      </c>
      <c r="C80" t="s">
        <v>37</v>
      </c>
      <c r="D80" t="s">
        <v>151</v>
      </c>
      <c r="E80">
        <v>34</v>
      </c>
      <c r="F80">
        <v>25.5</v>
      </c>
      <c r="G80">
        <v>4.7</v>
      </c>
      <c r="H80">
        <v>8.9</v>
      </c>
      <c r="I80">
        <v>52.8</v>
      </c>
      <c r="J80">
        <v>4.7</v>
      </c>
      <c r="K80">
        <v>8.6999999999999993</v>
      </c>
      <c r="L80">
        <v>53.9</v>
      </c>
      <c r="M80">
        <v>0</v>
      </c>
      <c r="N80">
        <v>0.2</v>
      </c>
      <c r="O80">
        <v>0</v>
      </c>
      <c r="P80">
        <v>2.4</v>
      </c>
      <c r="Q80">
        <v>3.3</v>
      </c>
      <c r="R80">
        <v>73.2</v>
      </c>
      <c r="S80">
        <v>1.8</v>
      </c>
      <c r="T80">
        <v>4.0999999999999996</v>
      </c>
      <c r="U80">
        <v>5.9</v>
      </c>
      <c r="V80">
        <v>1.8</v>
      </c>
      <c r="W80">
        <v>2.1</v>
      </c>
      <c r="X80">
        <v>0.5</v>
      </c>
      <c r="Y80">
        <v>1.1000000000000001</v>
      </c>
      <c r="Z80">
        <v>2.2999999999999998</v>
      </c>
      <c r="AA80">
        <v>11.8</v>
      </c>
      <c r="AS80" s="72"/>
    </row>
    <row r="81" spans="2:45" hidden="1" x14ac:dyDescent="0.2">
      <c r="B81" t="s">
        <v>36</v>
      </c>
      <c r="C81" t="s">
        <v>40</v>
      </c>
      <c r="D81" t="s">
        <v>152</v>
      </c>
      <c r="E81">
        <v>34</v>
      </c>
      <c r="F81">
        <v>23</v>
      </c>
      <c r="G81">
        <v>3</v>
      </c>
      <c r="H81">
        <v>7.2</v>
      </c>
      <c r="I81">
        <v>41.1</v>
      </c>
      <c r="J81">
        <v>1.9</v>
      </c>
      <c r="K81">
        <v>4.0999999999999996</v>
      </c>
      <c r="L81">
        <v>45.4</v>
      </c>
      <c r="M81">
        <v>1.1000000000000001</v>
      </c>
      <c r="N81">
        <v>3.1</v>
      </c>
      <c r="O81">
        <v>35.200000000000003</v>
      </c>
      <c r="P81">
        <v>0.8</v>
      </c>
      <c r="Q81">
        <v>1.1000000000000001</v>
      </c>
      <c r="R81">
        <v>66.7</v>
      </c>
      <c r="S81">
        <v>0.8</v>
      </c>
      <c r="T81">
        <v>3.1</v>
      </c>
      <c r="U81">
        <v>4</v>
      </c>
      <c r="V81">
        <v>1.1000000000000001</v>
      </c>
      <c r="W81">
        <v>1.4</v>
      </c>
      <c r="X81">
        <v>0.8</v>
      </c>
      <c r="Y81">
        <v>0.5</v>
      </c>
      <c r="Z81">
        <v>1.4</v>
      </c>
      <c r="AA81">
        <v>7.8</v>
      </c>
      <c r="AS81" s="72"/>
    </row>
    <row r="82" spans="2:45" hidden="1" x14ac:dyDescent="0.2">
      <c r="B82" t="s">
        <v>39</v>
      </c>
      <c r="C82" t="s">
        <v>40</v>
      </c>
      <c r="D82" t="s">
        <v>153</v>
      </c>
      <c r="E82">
        <v>34</v>
      </c>
      <c r="F82">
        <v>22.9</v>
      </c>
      <c r="G82">
        <v>5.4</v>
      </c>
      <c r="H82">
        <v>8.6</v>
      </c>
      <c r="I82">
        <v>62.8</v>
      </c>
      <c r="J82">
        <v>5.4</v>
      </c>
      <c r="K82">
        <v>8.6</v>
      </c>
      <c r="L82">
        <v>62.8</v>
      </c>
      <c r="M82">
        <v>0</v>
      </c>
      <c r="N82">
        <v>0</v>
      </c>
      <c r="O82">
        <v>0</v>
      </c>
      <c r="P82">
        <v>2.2999999999999998</v>
      </c>
      <c r="Q82">
        <v>3.7</v>
      </c>
      <c r="R82">
        <v>63.2</v>
      </c>
      <c r="S82">
        <v>3.6</v>
      </c>
      <c r="T82">
        <v>3.4</v>
      </c>
      <c r="U82">
        <v>7</v>
      </c>
      <c r="V82">
        <v>1.1000000000000001</v>
      </c>
      <c r="W82">
        <v>2</v>
      </c>
      <c r="X82">
        <v>1</v>
      </c>
      <c r="Y82">
        <v>0.2</v>
      </c>
      <c r="Z82">
        <v>2.4</v>
      </c>
      <c r="AA82">
        <v>13.1</v>
      </c>
      <c r="AS82" s="72"/>
    </row>
    <row r="83" spans="2:45" hidden="1" x14ac:dyDescent="0.2">
      <c r="B83" t="s">
        <v>41</v>
      </c>
      <c r="C83" t="s">
        <v>31</v>
      </c>
      <c r="D83" t="s">
        <v>149</v>
      </c>
      <c r="E83">
        <v>31</v>
      </c>
      <c r="F83">
        <v>16.899999999999999</v>
      </c>
      <c r="G83">
        <v>2.1</v>
      </c>
      <c r="H83">
        <v>4.7</v>
      </c>
      <c r="I83">
        <v>44.2</v>
      </c>
      <c r="J83">
        <v>1.7</v>
      </c>
      <c r="K83">
        <v>3.5</v>
      </c>
      <c r="L83">
        <v>48.1</v>
      </c>
      <c r="M83">
        <v>0.4</v>
      </c>
      <c r="N83">
        <v>1.3</v>
      </c>
      <c r="O83">
        <v>33.299999999999997</v>
      </c>
      <c r="P83">
        <v>1</v>
      </c>
      <c r="Q83">
        <v>1.4</v>
      </c>
      <c r="R83">
        <v>72.099999999999994</v>
      </c>
      <c r="S83">
        <v>1</v>
      </c>
      <c r="T83">
        <v>2.2999999999999998</v>
      </c>
      <c r="U83">
        <v>3.3</v>
      </c>
      <c r="V83">
        <v>1.7</v>
      </c>
      <c r="W83">
        <v>1.7</v>
      </c>
      <c r="X83">
        <v>0.9</v>
      </c>
      <c r="Y83">
        <v>0.1</v>
      </c>
      <c r="Z83">
        <v>1.3</v>
      </c>
      <c r="AA83">
        <v>5.6</v>
      </c>
      <c r="AS83" s="72"/>
    </row>
    <row r="84" spans="2:45" hidden="1" x14ac:dyDescent="0.2">
      <c r="B84" t="s">
        <v>42</v>
      </c>
      <c r="C84" t="s">
        <v>40</v>
      </c>
      <c r="D84" t="s">
        <v>152</v>
      </c>
      <c r="E84">
        <v>34</v>
      </c>
      <c r="F84">
        <v>13.6</v>
      </c>
      <c r="G84">
        <v>2.1</v>
      </c>
      <c r="H84">
        <v>4.9000000000000004</v>
      </c>
      <c r="I84">
        <v>43.7</v>
      </c>
      <c r="J84">
        <v>2.1</v>
      </c>
      <c r="K84">
        <v>4.5999999999999996</v>
      </c>
      <c r="L84">
        <v>46.2</v>
      </c>
      <c r="M84">
        <v>0</v>
      </c>
      <c r="N84">
        <v>0.3</v>
      </c>
      <c r="O84">
        <v>9.1</v>
      </c>
      <c r="P84">
        <v>1.3</v>
      </c>
      <c r="Q84">
        <v>2</v>
      </c>
      <c r="R84">
        <v>64.7</v>
      </c>
      <c r="S84">
        <v>1.4</v>
      </c>
      <c r="T84">
        <v>2</v>
      </c>
      <c r="U84">
        <v>3.3</v>
      </c>
      <c r="V84">
        <v>1</v>
      </c>
      <c r="W84">
        <v>1.1000000000000001</v>
      </c>
      <c r="X84">
        <v>0.5</v>
      </c>
      <c r="Y84">
        <v>0.4</v>
      </c>
      <c r="Z84">
        <v>1.6</v>
      </c>
      <c r="AA84">
        <v>5.6</v>
      </c>
      <c r="AS84" s="72"/>
    </row>
    <row r="85" spans="2:45" hidden="1" x14ac:dyDescent="0.2">
      <c r="B85" t="s">
        <v>44</v>
      </c>
      <c r="C85" t="s">
        <v>31</v>
      </c>
      <c r="D85" t="s">
        <v>152</v>
      </c>
      <c r="E85">
        <v>20</v>
      </c>
      <c r="F85">
        <v>5.3</v>
      </c>
      <c r="G85">
        <v>0.3</v>
      </c>
      <c r="H85">
        <v>1.1000000000000001</v>
      </c>
      <c r="I85">
        <v>33.299999999999997</v>
      </c>
      <c r="J85">
        <v>0.3</v>
      </c>
      <c r="K85">
        <v>0.8</v>
      </c>
      <c r="L85">
        <v>35.299999999999997</v>
      </c>
      <c r="M85">
        <v>0.1</v>
      </c>
      <c r="N85">
        <v>0.2</v>
      </c>
      <c r="O85">
        <v>25</v>
      </c>
      <c r="P85">
        <v>0.1</v>
      </c>
      <c r="Q85">
        <v>0.3</v>
      </c>
      <c r="R85">
        <v>14.3</v>
      </c>
      <c r="S85">
        <v>0.1</v>
      </c>
      <c r="T85">
        <v>0.5</v>
      </c>
      <c r="U85">
        <v>0.6</v>
      </c>
      <c r="V85">
        <v>0.5</v>
      </c>
      <c r="W85">
        <v>0.8</v>
      </c>
      <c r="X85">
        <v>0.1</v>
      </c>
      <c r="Y85">
        <v>0.1</v>
      </c>
      <c r="Z85">
        <v>1</v>
      </c>
      <c r="AA85">
        <v>0.8</v>
      </c>
      <c r="AS85" s="72"/>
    </row>
    <row r="86" spans="2:45" hidden="1" x14ac:dyDescent="0.2">
      <c r="B86" t="s">
        <v>45</v>
      </c>
      <c r="C86" t="s">
        <v>31</v>
      </c>
      <c r="D86" t="s">
        <v>149</v>
      </c>
      <c r="E86">
        <v>16</v>
      </c>
      <c r="F86">
        <v>5.2</v>
      </c>
      <c r="G86">
        <v>0.5</v>
      </c>
      <c r="H86">
        <v>1.9</v>
      </c>
      <c r="I86">
        <v>25.8</v>
      </c>
      <c r="J86">
        <v>0.2</v>
      </c>
      <c r="K86">
        <v>0.6</v>
      </c>
      <c r="L86">
        <v>40</v>
      </c>
      <c r="M86">
        <v>0.2</v>
      </c>
      <c r="N86">
        <v>1.3</v>
      </c>
      <c r="O86">
        <v>19</v>
      </c>
      <c r="P86">
        <v>0.1</v>
      </c>
      <c r="Q86">
        <v>0.2</v>
      </c>
      <c r="R86">
        <v>25</v>
      </c>
      <c r="S86">
        <v>0.3</v>
      </c>
      <c r="T86">
        <v>0.2</v>
      </c>
      <c r="U86">
        <v>0.6</v>
      </c>
      <c r="V86">
        <v>0.4</v>
      </c>
      <c r="W86">
        <v>0.2</v>
      </c>
      <c r="X86">
        <v>0.1</v>
      </c>
      <c r="Y86">
        <v>0.1</v>
      </c>
      <c r="Z86">
        <v>0.2</v>
      </c>
      <c r="AA86">
        <v>1.3</v>
      </c>
      <c r="AS86" s="72"/>
    </row>
    <row r="87" spans="2:45" hidden="1" x14ac:dyDescent="0.2">
      <c r="B87" t="s">
        <v>47</v>
      </c>
      <c r="C87" t="s">
        <v>40</v>
      </c>
      <c r="D87" t="s">
        <v>154</v>
      </c>
      <c r="E87">
        <v>18</v>
      </c>
      <c r="F87">
        <v>4.5999999999999996</v>
      </c>
      <c r="G87">
        <v>0.6</v>
      </c>
      <c r="H87">
        <v>1.4</v>
      </c>
      <c r="I87">
        <v>44</v>
      </c>
      <c r="J87">
        <v>0.6</v>
      </c>
      <c r="K87">
        <v>1.4</v>
      </c>
      <c r="L87">
        <v>44</v>
      </c>
      <c r="M87">
        <v>0</v>
      </c>
      <c r="N87">
        <v>0</v>
      </c>
      <c r="O87">
        <v>0</v>
      </c>
      <c r="P87">
        <v>0.7</v>
      </c>
      <c r="Q87">
        <v>0.9</v>
      </c>
      <c r="R87">
        <v>70.599999999999994</v>
      </c>
      <c r="S87">
        <v>0.9</v>
      </c>
      <c r="T87">
        <v>0.7</v>
      </c>
      <c r="U87">
        <v>1.6</v>
      </c>
      <c r="V87">
        <v>0.3</v>
      </c>
      <c r="W87">
        <v>0.3</v>
      </c>
      <c r="X87">
        <v>0.1</v>
      </c>
      <c r="Y87">
        <v>0.3</v>
      </c>
      <c r="Z87">
        <v>0.3</v>
      </c>
      <c r="AA87">
        <v>1.9</v>
      </c>
      <c r="AS87" s="72"/>
    </row>
    <row r="88" spans="2:45" hidden="1" x14ac:dyDescent="0.2">
      <c r="B88" t="s">
        <v>49</v>
      </c>
      <c r="C88" t="s">
        <v>31</v>
      </c>
      <c r="D88" t="s">
        <v>155</v>
      </c>
      <c r="E88">
        <v>22</v>
      </c>
      <c r="F88">
        <v>4.4000000000000004</v>
      </c>
      <c r="G88">
        <v>0.1</v>
      </c>
      <c r="H88">
        <v>0.6</v>
      </c>
      <c r="I88">
        <v>23.1</v>
      </c>
      <c r="J88">
        <v>0.1</v>
      </c>
      <c r="K88">
        <v>0.3</v>
      </c>
      <c r="L88">
        <v>28.6</v>
      </c>
      <c r="M88">
        <v>0</v>
      </c>
      <c r="N88">
        <v>0.3</v>
      </c>
      <c r="O88">
        <v>16.7</v>
      </c>
      <c r="P88">
        <v>0.1</v>
      </c>
      <c r="Q88">
        <v>0.1</v>
      </c>
      <c r="R88">
        <v>100</v>
      </c>
      <c r="S88">
        <v>0.1</v>
      </c>
      <c r="T88">
        <v>0.2</v>
      </c>
      <c r="U88">
        <v>0.3</v>
      </c>
      <c r="V88">
        <v>0.6</v>
      </c>
      <c r="W88">
        <v>0.4</v>
      </c>
      <c r="X88">
        <v>0.4</v>
      </c>
      <c r="Y88">
        <v>0</v>
      </c>
      <c r="Z88">
        <v>0.3</v>
      </c>
      <c r="AA88">
        <v>0.4</v>
      </c>
      <c r="AS88" s="72"/>
    </row>
    <row r="89" spans="2:45" hidden="1" x14ac:dyDescent="0.2">
      <c r="B89" t="s">
        <v>50</v>
      </c>
      <c r="C89" t="s">
        <v>31</v>
      </c>
      <c r="D89" t="s">
        <v>149</v>
      </c>
      <c r="E89">
        <v>14</v>
      </c>
      <c r="F89">
        <v>4.2</v>
      </c>
      <c r="G89">
        <v>0.2</v>
      </c>
      <c r="H89">
        <v>0.9</v>
      </c>
      <c r="I89">
        <v>23.1</v>
      </c>
      <c r="J89">
        <v>0.1</v>
      </c>
      <c r="K89">
        <v>0.7</v>
      </c>
      <c r="L89">
        <v>20</v>
      </c>
      <c r="M89">
        <v>0.1</v>
      </c>
      <c r="N89">
        <v>0.2</v>
      </c>
      <c r="O89">
        <v>33.299999999999997</v>
      </c>
      <c r="P89">
        <v>0</v>
      </c>
      <c r="Q89">
        <v>0.1</v>
      </c>
      <c r="R89">
        <v>0</v>
      </c>
      <c r="S89">
        <v>0.1</v>
      </c>
      <c r="T89">
        <v>0.7</v>
      </c>
      <c r="U89">
        <v>0.8</v>
      </c>
      <c r="V89">
        <v>0.2</v>
      </c>
      <c r="W89">
        <v>0.4</v>
      </c>
      <c r="X89">
        <v>0.1</v>
      </c>
      <c r="Y89">
        <v>0</v>
      </c>
      <c r="Z89">
        <v>0.6</v>
      </c>
      <c r="AA89">
        <v>0.5</v>
      </c>
      <c r="AS89" s="72"/>
    </row>
    <row r="90" spans="2:45" hidden="1" x14ac:dyDescent="0.2">
      <c r="B90" t="s">
        <v>51</v>
      </c>
      <c r="C90" t="s">
        <v>40</v>
      </c>
      <c r="D90" t="s">
        <v>152</v>
      </c>
      <c r="E90">
        <v>9</v>
      </c>
      <c r="F90">
        <v>2.6</v>
      </c>
      <c r="G90">
        <v>0.2</v>
      </c>
      <c r="H90">
        <v>1</v>
      </c>
      <c r="I90">
        <v>22.2</v>
      </c>
      <c r="J90">
        <v>0.2</v>
      </c>
      <c r="K90">
        <v>1</v>
      </c>
      <c r="L90">
        <v>22.2</v>
      </c>
      <c r="M90">
        <v>0</v>
      </c>
      <c r="N90">
        <v>0</v>
      </c>
      <c r="O90">
        <v>0</v>
      </c>
      <c r="P90">
        <v>0.2</v>
      </c>
      <c r="Q90">
        <v>0.7</v>
      </c>
      <c r="R90">
        <v>33.299999999999997</v>
      </c>
      <c r="S90">
        <v>0.2</v>
      </c>
      <c r="T90">
        <v>0.4</v>
      </c>
      <c r="U90">
        <v>0.7</v>
      </c>
      <c r="V90">
        <v>0</v>
      </c>
      <c r="W90">
        <v>0.1</v>
      </c>
      <c r="X90">
        <v>0.2</v>
      </c>
      <c r="Y90">
        <v>0</v>
      </c>
      <c r="Z90">
        <v>0.2</v>
      </c>
      <c r="AA90">
        <v>0.7</v>
      </c>
      <c r="AS90" s="72"/>
    </row>
    <row r="91" spans="2:45" x14ac:dyDescent="0.2">
      <c r="AS91" s="72"/>
    </row>
    <row r="92" spans="2:45" x14ac:dyDescent="0.2">
      <c r="AS92" s="72"/>
    </row>
    <row r="93" spans="2:45" x14ac:dyDescent="0.2">
      <c r="AS93" s="72"/>
    </row>
  </sheetData>
  <conditionalFormatting sqref="G19:G20">
    <cfRule type="colorScale" priority="36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19:H20">
    <cfRule type="colorScale" priority="36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19:I20">
    <cfRule type="colorScale" priority="36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19:J20">
    <cfRule type="colorScale" priority="36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19:K20">
    <cfRule type="colorScale" priority="36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19:L20">
    <cfRule type="colorScale" priority="35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19:M20">
    <cfRule type="colorScale" priority="35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19:W20">
    <cfRule type="colorScale" priority="357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Z19:Z20">
    <cfRule type="colorScale" priority="356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R19:R20">
    <cfRule type="colorScale" priority="35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19:Q20">
    <cfRule type="colorScale" priority="35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19:P20">
    <cfRule type="colorScale" priority="35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19:O20">
    <cfRule type="colorScale" priority="35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19:N20">
    <cfRule type="colorScale" priority="35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19:S20">
    <cfRule type="colorScale" priority="35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T19:T20">
    <cfRule type="colorScale" priority="34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19:U20">
    <cfRule type="colorScale" priority="34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19:V20">
    <cfRule type="colorScale" priority="34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X19:X20">
    <cfRule type="colorScale" priority="34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Y19:Y20">
    <cfRule type="colorScale" priority="34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A19:AA20">
    <cfRule type="colorScale" priority="34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36:G40">
    <cfRule type="colorScale" priority="34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36:H40">
    <cfRule type="colorScale" priority="34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36:I40">
    <cfRule type="colorScale" priority="34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36:P40">
    <cfRule type="colorScale" priority="340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T36:T40">
    <cfRule type="colorScale" priority="33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J36:J40">
    <cfRule type="colorScale" priority="33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36:K40">
    <cfRule type="colorScale" priority="33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36:L40">
    <cfRule type="colorScale" priority="33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36:M40">
    <cfRule type="colorScale" priority="33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36:N40">
    <cfRule type="colorScale" priority="33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36:O40">
    <cfRule type="colorScale" priority="33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36:Q40">
    <cfRule type="colorScale" priority="33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36:R40">
    <cfRule type="colorScale" priority="33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36:S40">
    <cfRule type="colorScale" priority="33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36:D40">
    <cfRule type="colorScale" priority="32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25:G29">
    <cfRule type="colorScale" priority="32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25:H29">
    <cfRule type="colorScale" priority="32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25:I29">
    <cfRule type="colorScale" priority="3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25:J29">
    <cfRule type="colorScale" priority="3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25:K29">
    <cfRule type="colorScale" priority="3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25:L29">
    <cfRule type="colorScale" priority="3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25:M29">
    <cfRule type="colorScale" priority="3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25:N29">
    <cfRule type="colorScale" priority="3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25:O29">
    <cfRule type="colorScale" priority="3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25:P29">
    <cfRule type="colorScale" priority="3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25:Q29">
    <cfRule type="colorScale" priority="3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25:R29">
    <cfRule type="colorScale" priority="31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25:W29">
    <cfRule type="colorScale" priority="31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Z25:Z29">
    <cfRule type="colorScale" priority="313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A25:AA29">
    <cfRule type="colorScale" priority="3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Y25:Y29">
    <cfRule type="colorScale" priority="3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X25:X29">
    <cfRule type="colorScale" priority="3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25:V29">
    <cfRule type="colorScale" priority="30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25:U29">
    <cfRule type="colorScale" priority="30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T25:T29">
    <cfRule type="colorScale" priority="3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25:S29">
    <cfRule type="colorScale" priority="305">
      <colorScale>
        <cfvo type="min"/>
        <cfvo type="percentile" val="50"/>
        <cfvo type="max"/>
        <color rgb="FFF8696B"/>
        <color rgb="FFFCFCFF"/>
        <color rgb="FF63BE7B"/>
      </colorScale>
    </cfRule>
    <cfRule type="colorScale" priority="306">
      <colorScale>
        <cfvo type="min"/>
        <cfvo type="max"/>
        <color rgb="FFFCFCFF"/>
        <color rgb="FF63BE7B"/>
      </colorScale>
    </cfRule>
  </conditionalFormatting>
  <conditionalFormatting sqref="AX25:BR29">
    <cfRule type="colorScale" priority="24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25:AX29">
    <cfRule type="colorScale" priority="2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25:AY29">
    <cfRule type="colorScale" priority="2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25:BA29">
    <cfRule type="colorScale" priority="2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25:BB29">
    <cfRule type="colorScale" priority="2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25:BD29">
    <cfRule type="colorScale" priority="2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25:BE29">
    <cfRule type="colorScale" priority="2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25:BG29">
    <cfRule type="colorScale" priority="2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25:BH29">
    <cfRule type="colorScale" priority="2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25:BJ29">
    <cfRule type="colorScale" priority="2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25:BK29">
    <cfRule type="colorScale" priority="21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25:BL29">
    <cfRule type="colorScale" priority="2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25:BM29">
    <cfRule type="colorScale" priority="2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25:BN29">
    <cfRule type="colorScale" priority="21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O25:BO29">
    <cfRule type="colorScale" priority="2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25:BP29">
    <cfRule type="colorScale" priority="2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25:BQ29">
    <cfRule type="colorScale" priority="20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R25:BR29">
    <cfRule type="colorScale" priority="20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36:AX40">
    <cfRule type="colorScale" priority="2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36:AY40">
    <cfRule type="colorScale" priority="20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36:AZ40">
    <cfRule type="colorScale" priority="20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36:BA40">
    <cfRule type="colorScale" priority="20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36:BB40">
    <cfRule type="colorScale" priority="20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36:BC40">
    <cfRule type="colorScale" priority="20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36:BD40">
    <cfRule type="colorScale" priority="20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36:BE40">
    <cfRule type="colorScale" priority="20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36:BF40">
    <cfRule type="colorScale" priority="19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36:BG40">
    <cfRule type="colorScale" priority="198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H36:BH40">
    <cfRule type="colorScale" priority="19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36:BI40">
    <cfRule type="colorScale" priority="19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36:BJ40">
    <cfRule type="colorScale" priority="19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36:BK40">
    <cfRule type="colorScale" priority="19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52:C53">
    <cfRule type="colorScale" priority="19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52:D53">
    <cfRule type="colorScale" priority="19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E52:E53">
    <cfRule type="colorScale" priority="19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F52:F53">
    <cfRule type="colorScale" priority="19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52:G53">
    <cfRule type="colorScale" priority="18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52:H53">
    <cfRule type="colorScale" priority="18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52:I53">
    <cfRule type="colorScale" priority="18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52:J53">
    <cfRule type="colorScale" priority="18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52:K53">
    <cfRule type="colorScale" priority="18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52:L53">
    <cfRule type="colorScale" priority="18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52:M53">
    <cfRule type="colorScale" priority="18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52:N53">
    <cfRule type="colorScale" priority="18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52:O53">
    <cfRule type="colorScale" priority="18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52:P53">
    <cfRule type="colorScale" priority="18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52:Q53">
    <cfRule type="colorScale" priority="17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52:R53">
    <cfRule type="colorScale" priority="17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52:S53">
    <cfRule type="colorScale" priority="16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T52:T53">
    <cfRule type="colorScale" priority="17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52:U53">
    <cfRule type="colorScale" priority="17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52:W53">
    <cfRule type="colorScale" priority="17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52:V53">
    <cfRule type="colorScale" priority="168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W17">
    <cfRule type="colorScale" priority="16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19:BO20">
    <cfRule type="colorScale" priority="8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19:BO20">
    <cfRule type="colorScale" priority="6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19:AX20">
    <cfRule type="colorScale" priority="6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19:AY20">
    <cfRule type="colorScale" priority="6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19:AZ20">
    <cfRule type="colorScale" priority="6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19:BA20">
    <cfRule type="colorScale" priority="6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19:BB20">
    <cfRule type="colorScale" priority="6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19:BC20">
    <cfRule type="colorScale" priority="6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19:BD20">
    <cfRule type="colorScale" priority="5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19:BE20">
    <cfRule type="colorScale" priority="5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19:BF20">
    <cfRule type="colorScale" priority="5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19:BG20">
    <cfRule type="colorScale" priority="5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19:BH20">
    <cfRule type="colorScale" priority="5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19:BI20">
    <cfRule type="colorScale" priority="5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19:BJ20">
    <cfRule type="colorScale" priority="5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19:BK20">
    <cfRule type="colorScale" priority="5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19:BL20">
    <cfRule type="colorScale" priority="5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19:BM20">
    <cfRule type="colorScale" priority="5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19:BN20">
    <cfRule type="colorScale" priority="36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O19:BO20">
    <cfRule type="colorScale" priority="4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19:BO20">
    <cfRule type="colorScale" priority="4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9:BP20">
    <cfRule type="colorScale" priority="4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9:BP20">
    <cfRule type="colorScale" priority="4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9:BP20">
    <cfRule type="colorScale" priority="4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19:BQ20">
    <cfRule type="colorScale" priority="4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19:BQ20">
    <cfRule type="colorScale" priority="4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19:BQ20">
    <cfRule type="colorScale" priority="37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R19:BR20">
    <cfRule type="colorScale" priority="4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19:BR20">
    <cfRule type="colorScale" priority="3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19:BR20">
    <cfRule type="colorScale" priority="3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T52:AT53 AU52:BH52 AU53:BG53">
    <cfRule type="colorScale" priority="3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53">
    <cfRule type="colorScale" priority="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52:BI53">
    <cfRule type="colorScale" priority="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52:BJ53">
    <cfRule type="colorScale" priority="16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K52:BK53">
    <cfRule type="colorScale" priority="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52:BL53">
    <cfRule type="colorScale" priority="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52:BN53">
    <cfRule type="colorScale" priority="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52:BM53">
    <cfRule type="colorScale" priority="1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T52:AT53">
    <cfRule type="colorScale" priority="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U52:AU53">
    <cfRule type="colorScale" priority="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V52:AV53">
    <cfRule type="colorScale" priority="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W52:AW53">
    <cfRule type="colorScale" priority="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52:AX53">
    <cfRule type="colorScale" priority="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52:AY53">
    <cfRule type="colorScale" priority="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52:AZ53">
    <cfRule type="colorScale" priority="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52:BA53">
    <cfRule type="colorScale" priority="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52:BB53">
    <cfRule type="colorScale" priority="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52:BC53">
    <cfRule type="colorScale" priority="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D52:BD53">
    <cfRule type="colorScale" priority="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52:BE53">
    <cfRule type="colorScale" priority="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52:BF53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52:BG53">
    <cfRule type="colorScale" priority="1">
      <colorScale>
        <cfvo type="min"/>
        <cfvo type="percentile" val="50"/>
        <cfvo type="max"/>
        <color rgb="FF63BE7B"/>
        <color rgb="FFFCFCFF"/>
        <color rgb="FFF8696B"/>
      </colorScale>
    </cfRule>
  </conditionalFormatting>
  <dataValidations count="1">
    <dataValidation type="list" allowBlank="1" showInputMessage="1" showErrorMessage="1" sqref="B14:B18 AS36:AS40 AS14:AS18 B36:B40" xr:uid="{3FE399D6-E058-334A-89B3-EB156DF4F28F}">
      <formula1>$B$62:$B$75</formula1>
    </dataValidation>
  </dataValidation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42CBB-77C8-A940-ADFF-4B8EC1111533}">
  <dimension ref="B11:BR89"/>
  <sheetViews>
    <sheetView zoomScale="61" zoomScaleNormal="117" workbookViewId="0">
      <selection activeCell="Q93" sqref="Q93"/>
    </sheetView>
  </sheetViews>
  <sheetFormatPr baseColWidth="10" defaultRowHeight="16" x14ac:dyDescent="0.2"/>
  <cols>
    <col min="2" max="2" width="15.83203125" customWidth="1"/>
    <col min="3" max="28" width="5.83203125" customWidth="1"/>
    <col min="29" max="44" width="10.83203125" hidden="1" customWidth="1"/>
    <col min="45" max="45" width="15.83203125" customWidth="1"/>
    <col min="46" max="70" width="5.83203125" customWidth="1"/>
  </cols>
  <sheetData>
    <row r="11" spans="2:70" ht="17" hidden="1" customHeight="1" x14ac:dyDescent="0.2">
      <c r="C11">
        <v>2</v>
      </c>
      <c r="D11">
        <v>3</v>
      </c>
      <c r="E11">
        <v>4</v>
      </c>
      <c r="F11">
        <v>5</v>
      </c>
      <c r="G11">
        <v>6</v>
      </c>
      <c r="H11">
        <v>7</v>
      </c>
      <c r="I11">
        <v>8</v>
      </c>
      <c r="J11">
        <v>9</v>
      </c>
      <c r="K11">
        <v>10</v>
      </c>
      <c r="L11">
        <v>11</v>
      </c>
      <c r="M11">
        <v>12</v>
      </c>
      <c r="N11">
        <v>13</v>
      </c>
      <c r="O11">
        <v>14</v>
      </c>
      <c r="P11">
        <v>15</v>
      </c>
      <c r="Q11">
        <v>16</v>
      </c>
      <c r="R11">
        <v>17</v>
      </c>
      <c r="S11">
        <v>18</v>
      </c>
      <c r="T11">
        <v>19</v>
      </c>
      <c r="U11">
        <v>20</v>
      </c>
      <c r="V11">
        <v>21</v>
      </c>
      <c r="W11">
        <v>22</v>
      </c>
      <c r="X11">
        <v>23</v>
      </c>
      <c r="Y11">
        <v>24</v>
      </c>
      <c r="Z11">
        <v>25</v>
      </c>
      <c r="AA11">
        <v>26</v>
      </c>
      <c r="AT11">
        <v>2</v>
      </c>
      <c r="AU11">
        <v>3</v>
      </c>
      <c r="AV11">
        <v>4</v>
      </c>
      <c r="AW11">
        <v>5</v>
      </c>
      <c r="AX11">
        <v>6</v>
      </c>
      <c r="AY11">
        <v>7</v>
      </c>
      <c r="AZ11">
        <v>8</v>
      </c>
      <c r="BA11">
        <v>9</v>
      </c>
      <c r="BB11">
        <v>10</v>
      </c>
      <c r="BC11">
        <v>11</v>
      </c>
      <c r="BD11">
        <v>12</v>
      </c>
      <c r="BE11">
        <v>13</v>
      </c>
      <c r="BF11">
        <v>14</v>
      </c>
      <c r="BG11">
        <v>15</v>
      </c>
      <c r="BH11">
        <v>16</v>
      </c>
      <c r="BI11">
        <v>17</v>
      </c>
      <c r="BJ11">
        <v>18</v>
      </c>
      <c r="BK11">
        <v>19</v>
      </c>
      <c r="BL11">
        <v>20</v>
      </c>
      <c r="BM11">
        <v>21</v>
      </c>
      <c r="BN11">
        <v>22</v>
      </c>
      <c r="BO11">
        <v>23</v>
      </c>
      <c r="BP11">
        <v>24</v>
      </c>
      <c r="BQ11">
        <v>25</v>
      </c>
      <c r="BR11">
        <v>26</v>
      </c>
    </row>
    <row r="12" spans="2:70" x14ac:dyDescent="0.2">
      <c r="J12" s="4" t="s">
        <v>94</v>
      </c>
      <c r="AS12" s="42"/>
      <c r="AT12" s="42"/>
      <c r="AU12" s="42"/>
      <c r="AV12" s="42"/>
      <c r="AW12" s="42"/>
      <c r="AX12" s="42"/>
      <c r="AY12" s="42"/>
      <c r="AZ12" s="42"/>
      <c r="BA12" s="4" t="s">
        <v>94</v>
      </c>
      <c r="BB12" s="83"/>
      <c r="BC12" s="83"/>
      <c r="BD12" s="42"/>
      <c r="BE12" s="42"/>
      <c r="BF12" s="42"/>
      <c r="BG12" s="42"/>
      <c r="BH12" s="42"/>
      <c r="BI12" s="42"/>
      <c r="BJ12" s="42"/>
      <c r="BK12" s="42"/>
      <c r="BL12" s="42"/>
      <c r="BM12" s="42"/>
      <c r="BN12" s="42"/>
      <c r="BO12" s="42"/>
      <c r="BP12" s="42"/>
      <c r="BQ12" s="42"/>
      <c r="BR12" s="42"/>
    </row>
    <row r="13" spans="2:70" x14ac:dyDescent="0.2">
      <c r="B13" s="182" t="s">
        <v>4</v>
      </c>
      <c r="C13" s="182" t="s">
        <v>6</v>
      </c>
      <c r="D13" s="182" t="s">
        <v>95</v>
      </c>
      <c r="E13" s="183" t="s">
        <v>7</v>
      </c>
      <c r="F13" s="183" t="s">
        <v>8</v>
      </c>
      <c r="G13" s="183" t="s">
        <v>10</v>
      </c>
      <c r="H13" s="183" t="s">
        <v>11</v>
      </c>
      <c r="I13" s="183" t="s">
        <v>12</v>
      </c>
      <c r="J13" s="183" t="s">
        <v>96</v>
      </c>
      <c r="K13" s="183" t="s">
        <v>97</v>
      </c>
      <c r="L13" s="183" t="s">
        <v>82</v>
      </c>
      <c r="M13" s="183" t="s">
        <v>98</v>
      </c>
      <c r="N13" s="183" t="s">
        <v>99</v>
      </c>
      <c r="O13" s="183" t="s">
        <v>83</v>
      </c>
      <c r="P13" s="183" t="s">
        <v>19</v>
      </c>
      <c r="Q13" s="183" t="s">
        <v>20</v>
      </c>
      <c r="R13" s="183" t="s">
        <v>21</v>
      </c>
      <c r="S13" s="183" t="s">
        <v>22</v>
      </c>
      <c r="T13" s="183" t="s">
        <v>23</v>
      </c>
      <c r="U13" s="183" t="s">
        <v>100</v>
      </c>
      <c r="V13" s="183" t="s">
        <v>25</v>
      </c>
      <c r="W13" s="183" t="s">
        <v>26</v>
      </c>
      <c r="X13" s="183" t="s">
        <v>27</v>
      </c>
      <c r="Y13" s="183" t="s">
        <v>28</v>
      </c>
      <c r="Z13" s="183" t="s">
        <v>29</v>
      </c>
      <c r="AA13" s="183" t="s">
        <v>9</v>
      </c>
      <c r="AC13" t="s">
        <v>101</v>
      </c>
      <c r="AD13" t="s">
        <v>102</v>
      </c>
      <c r="AE13" t="s">
        <v>103</v>
      </c>
      <c r="AF13" t="s">
        <v>104</v>
      </c>
      <c r="AG13" t="s">
        <v>105</v>
      </c>
      <c r="AH13" t="s">
        <v>106</v>
      </c>
      <c r="AI13" t="s">
        <v>107</v>
      </c>
      <c r="AJ13" t="s">
        <v>108</v>
      </c>
      <c r="AK13" t="s">
        <v>109</v>
      </c>
      <c r="AL13" t="s">
        <v>110</v>
      </c>
      <c r="AM13" t="s">
        <v>111</v>
      </c>
      <c r="AN13" t="s">
        <v>112</v>
      </c>
      <c r="AO13" t="s">
        <v>113</v>
      </c>
      <c r="AP13" t="s">
        <v>114</v>
      </c>
      <c r="AQ13" t="s">
        <v>115</v>
      </c>
      <c r="AR13" t="s">
        <v>116</v>
      </c>
      <c r="AS13" s="182" t="s">
        <v>4</v>
      </c>
      <c r="AT13" s="182" t="s">
        <v>6</v>
      </c>
      <c r="AU13" s="182" t="s">
        <v>95</v>
      </c>
      <c r="AV13" s="183" t="s">
        <v>7</v>
      </c>
      <c r="AW13" s="183" t="s">
        <v>8</v>
      </c>
      <c r="AX13" s="183" t="s">
        <v>10</v>
      </c>
      <c r="AY13" s="183" t="s">
        <v>11</v>
      </c>
      <c r="AZ13" s="183" t="s">
        <v>12</v>
      </c>
      <c r="BA13" s="183" t="s">
        <v>96</v>
      </c>
      <c r="BB13" s="183" t="s">
        <v>97</v>
      </c>
      <c r="BC13" s="183" t="s">
        <v>82</v>
      </c>
      <c r="BD13" s="183" t="s">
        <v>98</v>
      </c>
      <c r="BE13" s="183" t="s">
        <v>99</v>
      </c>
      <c r="BF13" s="183" t="s">
        <v>83</v>
      </c>
      <c r="BG13" s="183" t="s">
        <v>19</v>
      </c>
      <c r="BH13" s="183" t="s">
        <v>20</v>
      </c>
      <c r="BI13" s="183" t="s">
        <v>21</v>
      </c>
      <c r="BJ13" s="183" t="s">
        <v>22</v>
      </c>
      <c r="BK13" s="183" t="s">
        <v>23</v>
      </c>
      <c r="BL13" s="183" t="s">
        <v>100</v>
      </c>
      <c r="BM13" s="183" t="s">
        <v>25</v>
      </c>
      <c r="BN13" s="183" t="s">
        <v>26</v>
      </c>
      <c r="BO13" s="183" t="s">
        <v>27</v>
      </c>
      <c r="BP13" s="183" t="s">
        <v>28</v>
      </c>
      <c r="BQ13" s="183" t="s">
        <v>29</v>
      </c>
      <c r="BR13" s="183" t="s">
        <v>9</v>
      </c>
    </row>
    <row r="14" spans="2:70" x14ac:dyDescent="0.2">
      <c r="B14" s="184" t="s">
        <v>62</v>
      </c>
      <c r="C14" s="185" t="str">
        <f t="shared" ref="C14:L18" si="0">VLOOKUP($B14,$B$77:$AA$90,C$11,FALSE)</f>
        <v>F</v>
      </c>
      <c r="D14" s="185" t="str">
        <f t="shared" si="0"/>
        <v>6'4"</v>
      </c>
      <c r="E14" s="185">
        <f t="shared" si="0"/>
        <v>30</v>
      </c>
      <c r="F14" s="185">
        <f t="shared" si="0"/>
        <v>18.8</v>
      </c>
      <c r="G14" s="185">
        <f t="shared" si="0"/>
        <v>3.9</v>
      </c>
      <c r="H14" s="185">
        <f t="shared" si="0"/>
        <v>8</v>
      </c>
      <c r="I14" s="185">
        <f t="shared" si="0"/>
        <v>48.1</v>
      </c>
      <c r="J14" s="185">
        <f t="shared" si="0"/>
        <v>3.1</v>
      </c>
      <c r="K14" s="185">
        <f t="shared" si="0"/>
        <v>6.1</v>
      </c>
      <c r="L14" s="185">
        <f t="shared" si="0"/>
        <v>50.5</v>
      </c>
      <c r="M14" s="185">
        <f t="shared" ref="M14:AA18" si="1">VLOOKUP($B14,$B$77:$AA$90,M$11,FALSE)</f>
        <v>0.8</v>
      </c>
      <c r="N14" s="185">
        <f t="shared" si="1"/>
        <v>2</v>
      </c>
      <c r="O14" s="185">
        <f t="shared" si="1"/>
        <v>40.700000000000003</v>
      </c>
      <c r="P14" s="185">
        <f t="shared" si="1"/>
        <v>1</v>
      </c>
      <c r="Q14" s="185">
        <f t="shared" si="1"/>
        <v>1.3</v>
      </c>
      <c r="R14" s="185">
        <f t="shared" si="1"/>
        <v>76.3</v>
      </c>
      <c r="S14" s="185">
        <f t="shared" si="1"/>
        <v>1.4</v>
      </c>
      <c r="T14" s="185">
        <f t="shared" si="1"/>
        <v>3</v>
      </c>
      <c r="U14" s="185">
        <f t="shared" si="1"/>
        <v>4.5</v>
      </c>
      <c r="V14" s="185">
        <f t="shared" si="1"/>
        <v>1</v>
      </c>
      <c r="W14" s="185">
        <f t="shared" si="1"/>
        <v>1.3</v>
      </c>
      <c r="X14" s="185">
        <f t="shared" si="1"/>
        <v>0.4</v>
      </c>
      <c r="Y14" s="185">
        <f t="shared" si="1"/>
        <v>1.1000000000000001</v>
      </c>
      <c r="Z14" s="185">
        <f t="shared" si="1"/>
        <v>1.9</v>
      </c>
      <c r="AA14" s="185">
        <f t="shared" si="1"/>
        <v>9.5</v>
      </c>
      <c r="AC14">
        <f t="shared" ref="AC14:AC18" si="2">$S14/$F14</f>
        <v>7.4468085106382975E-2</v>
      </c>
      <c r="AD14">
        <f t="shared" ref="AD14:AD18" si="3">$T14/$F14</f>
        <v>0.15957446808510636</v>
      </c>
      <c r="AE14">
        <f t="shared" ref="AE14:AE18" si="4">$G14/$F14</f>
        <v>0.20744680851063829</v>
      </c>
      <c r="AF14">
        <f t="shared" ref="AF14:AF18" si="5">$H14/$F14</f>
        <v>0.42553191489361702</v>
      </c>
      <c r="AG14">
        <f t="shared" ref="AG14:AG18" si="6">$J14/$F14</f>
        <v>0.16489361702127658</v>
      </c>
      <c r="AH14">
        <f t="shared" ref="AH14:AH18" si="7">$K14/$F14</f>
        <v>0.32446808510638298</v>
      </c>
      <c r="AI14">
        <f t="shared" ref="AI14:AI18" si="8">$M14/$F14</f>
        <v>4.2553191489361701E-2</v>
      </c>
      <c r="AJ14">
        <f t="shared" ref="AJ14:AJ18" si="9">$N14/$F14</f>
        <v>0.10638297872340426</v>
      </c>
      <c r="AK14">
        <f t="shared" ref="AK14:AK18" si="10">$P14/$F14</f>
        <v>5.3191489361702128E-2</v>
      </c>
      <c r="AL14">
        <f t="shared" ref="AL14:AL18" si="11">$Q14/$F14</f>
        <v>6.9148936170212769E-2</v>
      </c>
      <c r="AM14">
        <f t="shared" ref="AM14:AM18" si="12">$V14/$F14</f>
        <v>5.3191489361702128E-2</v>
      </c>
      <c r="AN14">
        <f t="shared" ref="AN14:AN17" si="13">$W15/$F15</f>
        <v>8.7837837837837843E-2</v>
      </c>
      <c r="AO14">
        <f t="shared" ref="AO14:AO18" si="14">$X14/$F14</f>
        <v>2.1276595744680851E-2</v>
      </c>
      <c r="AP14">
        <f>Y14/F14</f>
        <v>5.8510638297872342E-2</v>
      </c>
      <c r="AQ14">
        <f t="shared" ref="AQ14:AQ18" si="15">Z14/F14</f>
        <v>0.10106382978723404</v>
      </c>
      <c r="AR14">
        <f t="shared" ref="AR14:AR18" si="16">AA14/F14</f>
        <v>0.50531914893617025</v>
      </c>
      <c r="AS14" s="184" t="s">
        <v>61</v>
      </c>
      <c r="AT14" s="185" t="str">
        <f t="shared" ref="AT14:BC18" si="17">VLOOKUP($AS14,$B$77:$AA$90,AT$11,FALSE)</f>
        <v>F</v>
      </c>
      <c r="AU14" s="185" t="str">
        <f t="shared" si="17"/>
        <v>6'1"</v>
      </c>
      <c r="AV14" s="185">
        <f t="shared" si="17"/>
        <v>33</v>
      </c>
      <c r="AW14" s="185">
        <f t="shared" si="17"/>
        <v>22.3</v>
      </c>
      <c r="AX14" s="185">
        <f t="shared" si="17"/>
        <v>2.7</v>
      </c>
      <c r="AY14" s="185">
        <f t="shared" si="17"/>
        <v>5.6</v>
      </c>
      <c r="AZ14" s="185">
        <f t="shared" si="17"/>
        <v>48.4</v>
      </c>
      <c r="BA14" s="185">
        <f t="shared" si="17"/>
        <v>2.2999999999999998</v>
      </c>
      <c r="BB14" s="185">
        <f t="shared" si="17"/>
        <v>4.3</v>
      </c>
      <c r="BC14" s="185">
        <f t="shared" si="17"/>
        <v>53.9</v>
      </c>
      <c r="BD14" s="185">
        <f t="shared" ref="BD14:BR18" si="18">VLOOKUP($AS14,$B$77:$AA$90,BD$11,FALSE)</f>
        <v>0.4</v>
      </c>
      <c r="BE14" s="185">
        <f t="shared" si="18"/>
        <v>1.4</v>
      </c>
      <c r="BF14" s="185">
        <f t="shared" si="18"/>
        <v>31.1</v>
      </c>
      <c r="BG14" s="185">
        <f t="shared" si="18"/>
        <v>0.5</v>
      </c>
      <c r="BH14" s="185">
        <f t="shared" si="18"/>
        <v>1.1000000000000001</v>
      </c>
      <c r="BI14" s="185">
        <f t="shared" si="18"/>
        <v>51.4</v>
      </c>
      <c r="BJ14" s="185">
        <f t="shared" si="18"/>
        <v>2.4</v>
      </c>
      <c r="BK14" s="185">
        <f t="shared" si="18"/>
        <v>3</v>
      </c>
      <c r="BL14" s="185">
        <f t="shared" si="18"/>
        <v>5.4</v>
      </c>
      <c r="BM14" s="185">
        <f t="shared" si="18"/>
        <v>1.9</v>
      </c>
      <c r="BN14" s="185">
        <f t="shared" si="18"/>
        <v>1.3</v>
      </c>
      <c r="BO14" s="185">
        <f t="shared" si="18"/>
        <v>0.8</v>
      </c>
      <c r="BP14" s="185">
        <f t="shared" si="18"/>
        <v>0.6</v>
      </c>
      <c r="BQ14" s="185">
        <f t="shared" si="18"/>
        <v>2.4</v>
      </c>
      <c r="BR14" s="185">
        <f t="shared" si="18"/>
        <v>6.4</v>
      </c>
    </row>
    <row r="15" spans="2:70" x14ac:dyDescent="0.2">
      <c r="B15" s="184" t="s">
        <v>58</v>
      </c>
      <c r="C15" s="185" t="str">
        <f t="shared" si="0"/>
        <v>G</v>
      </c>
      <c r="D15" s="185" t="str">
        <f t="shared" si="0"/>
        <v>5'8"</v>
      </c>
      <c r="E15" s="185">
        <f t="shared" si="0"/>
        <v>27</v>
      </c>
      <c r="F15" s="185">
        <f t="shared" si="0"/>
        <v>29.6</v>
      </c>
      <c r="G15" s="185">
        <f t="shared" si="0"/>
        <v>4.5999999999999996</v>
      </c>
      <c r="H15" s="185">
        <f t="shared" si="0"/>
        <v>12.1</v>
      </c>
      <c r="I15" s="185">
        <f t="shared" si="0"/>
        <v>37.5</v>
      </c>
      <c r="J15" s="185">
        <f t="shared" si="0"/>
        <v>3.4</v>
      </c>
      <c r="K15" s="185">
        <f t="shared" si="0"/>
        <v>8.4</v>
      </c>
      <c r="L15" s="185">
        <f t="shared" si="0"/>
        <v>40.5</v>
      </c>
      <c r="M15" s="185">
        <f t="shared" si="1"/>
        <v>1.1000000000000001</v>
      </c>
      <c r="N15" s="185">
        <f t="shared" si="1"/>
        <v>3.7</v>
      </c>
      <c r="O15" s="185">
        <f t="shared" si="1"/>
        <v>30.7</v>
      </c>
      <c r="P15" s="185">
        <f t="shared" si="1"/>
        <v>3.9</v>
      </c>
      <c r="Q15" s="185">
        <f t="shared" si="1"/>
        <v>4.9000000000000004</v>
      </c>
      <c r="R15" s="185">
        <f t="shared" si="1"/>
        <v>79.400000000000006</v>
      </c>
      <c r="S15" s="185">
        <f t="shared" si="1"/>
        <v>1.3</v>
      </c>
      <c r="T15" s="185">
        <f t="shared" si="1"/>
        <v>3.9</v>
      </c>
      <c r="U15" s="185">
        <f t="shared" si="1"/>
        <v>5.3</v>
      </c>
      <c r="V15" s="185">
        <f t="shared" si="1"/>
        <v>3.5</v>
      </c>
      <c r="W15" s="185">
        <f t="shared" si="1"/>
        <v>2.6</v>
      </c>
      <c r="X15" s="185">
        <f t="shared" si="1"/>
        <v>1.6</v>
      </c>
      <c r="Y15" s="185">
        <f t="shared" si="1"/>
        <v>0.3</v>
      </c>
      <c r="Z15" s="185">
        <f t="shared" si="1"/>
        <v>2.5</v>
      </c>
      <c r="AA15" s="185">
        <f t="shared" si="1"/>
        <v>14.1</v>
      </c>
      <c r="AC15">
        <f t="shared" si="2"/>
        <v>4.3918918918918921E-2</v>
      </c>
      <c r="AD15">
        <f t="shared" si="3"/>
        <v>0.13175675675675674</v>
      </c>
      <c r="AE15">
        <f t="shared" si="4"/>
        <v>0.15540540540540537</v>
      </c>
      <c r="AF15">
        <f t="shared" si="5"/>
        <v>0.40878378378378377</v>
      </c>
      <c r="AG15">
        <f t="shared" si="6"/>
        <v>0.11486486486486486</v>
      </c>
      <c r="AH15">
        <f t="shared" si="7"/>
        <v>0.28378378378378377</v>
      </c>
      <c r="AI15">
        <f t="shared" si="8"/>
        <v>3.7162162162162164E-2</v>
      </c>
      <c r="AJ15">
        <f t="shared" si="9"/>
        <v>0.125</v>
      </c>
      <c r="AK15">
        <f t="shared" si="10"/>
        <v>0.13175675675675674</v>
      </c>
      <c r="AL15">
        <f t="shared" si="11"/>
        <v>0.16554054054054054</v>
      </c>
      <c r="AM15">
        <f t="shared" si="12"/>
        <v>0.11824324324324324</v>
      </c>
      <c r="AN15">
        <f t="shared" si="13"/>
        <v>6.9148936170212769E-2</v>
      </c>
      <c r="AO15">
        <f t="shared" si="14"/>
        <v>5.4054054054054057E-2</v>
      </c>
      <c r="AP15">
        <f t="shared" ref="AP15:AP18" si="19">Y15/F15</f>
        <v>1.0135135135135134E-2</v>
      </c>
      <c r="AQ15">
        <f t="shared" si="15"/>
        <v>8.4459459459459457E-2</v>
      </c>
      <c r="AR15">
        <f t="shared" si="16"/>
        <v>0.47635135135135132</v>
      </c>
      <c r="AS15" s="184" t="s">
        <v>60</v>
      </c>
      <c r="AT15" s="185" t="str">
        <f t="shared" si="17"/>
        <v>C</v>
      </c>
      <c r="AU15" s="185" t="str">
        <f t="shared" si="17"/>
        <v>6'3"</v>
      </c>
      <c r="AV15" s="185">
        <f t="shared" si="17"/>
        <v>33</v>
      </c>
      <c r="AW15" s="185">
        <f t="shared" si="17"/>
        <v>27</v>
      </c>
      <c r="AX15" s="185">
        <f t="shared" si="17"/>
        <v>5</v>
      </c>
      <c r="AY15" s="185">
        <f t="shared" si="17"/>
        <v>10</v>
      </c>
      <c r="AZ15" s="185">
        <f t="shared" si="17"/>
        <v>49.8</v>
      </c>
      <c r="BA15" s="185">
        <f t="shared" si="17"/>
        <v>4</v>
      </c>
      <c r="BB15" s="185">
        <f t="shared" si="17"/>
        <v>7.4</v>
      </c>
      <c r="BC15" s="185">
        <f t="shared" si="17"/>
        <v>54.3</v>
      </c>
      <c r="BD15" s="185">
        <f t="shared" si="18"/>
        <v>1</v>
      </c>
      <c r="BE15" s="185">
        <f t="shared" si="18"/>
        <v>2.6</v>
      </c>
      <c r="BF15" s="185">
        <f t="shared" si="18"/>
        <v>37.200000000000003</v>
      </c>
      <c r="BG15" s="185">
        <f t="shared" si="18"/>
        <v>1.6</v>
      </c>
      <c r="BH15" s="185">
        <f t="shared" si="18"/>
        <v>2</v>
      </c>
      <c r="BI15" s="185">
        <f t="shared" si="18"/>
        <v>80</v>
      </c>
      <c r="BJ15" s="185">
        <f t="shared" si="18"/>
        <v>1.8</v>
      </c>
      <c r="BK15" s="185">
        <f t="shared" si="18"/>
        <v>4.7</v>
      </c>
      <c r="BL15" s="185">
        <f t="shared" si="18"/>
        <v>6.5</v>
      </c>
      <c r="BM15" s="185">
        <f t="shared" si="18"/>
        <v>1.9</v>
      </c>
      <c r="BN15" s="185">
        <f t="shared" si="18"/>
        <v>1.7</v>
      </c>
      <c r="BO15" s="185">
        <f t="shared" si="18"/>
        <v>0.8</v>
      </c>
      <c r="BP15" s="185">
        <f t="shared" si="18"/>
        <v>0.7</v>
      </c>
      <c r="BQ15" s="185">
        <f t="shared" si="18"/>
        <v>2.6</v>
      </c>
      <c r="BR15" s="185">
        <f t="shared" si="18"/>
        <v>12.5</v>
      </c>
    </row>
    <row r="16" spans="2:70" x14ac:dyDescent="0.2">
      <c r="B16" s="184" t="s">
        <v>62</v>
      </c>
      <c r="C16" s="185" t="str">
        <f t="shared" si="0"/>
        <v>F</v>
      </c>
      <c r="D16" s="185" t="str">
        <f t="shared" si="0"/>
        <v>6'4"</v>
      </c>
      <c r="E16" s="185">
        <f t="shared" si="0"/>
        <v>30</v>
      </c>
      <c r="F16" s="185">
        <f t="shared" si="0"/>
        <v>18.8</v>
      </c>
      <c r="G16" s="185">
        <f t="shared" si="0"/>
        <v>3.9</v>
      </c>
      <c r="H16" s="185">
        <f t="shared" si="0"/>
        <v>8</v>
      </c>
      <c r="I16" s="185">
        <f t="shared" si="0"/>
        <v>48.1</v>
      </c>
      <c r="J16" s="185">
        <f t="shared" si="0"/>
        <v>3.1</v>
      </c>
      <c r="K16" s="185">
        <f t="shared" si="0"/>
        <v>6.1</v>
      </c>
      <c r="L16" s="185">
        <f t="shared" si="0"/>
        <v>50.5</v>
      </c>
      <c r="M16" s="185">
        <f t="shared" si="1"/>
        <v>0.8</v>
      </c>
      <c r="N16" s="185">
        <f t="shared" si="1"/>
        <v>2</v>
      </c>
      <c r="O16" s="185">
        <f t="shared" si="1"/>
        <v>40.700000000000003</v>
      </c>
      <c r="P16" s="185">
        <f t="shared" si="1"/>
        <v>1</v>
      </c>
      <c r="Q16" s="185">
        <f t="shared" si="1"/>
        <v>1.3</v>
      </c>
      <c r="R16" s="185">
        <f t="shared" si="1"/>
        <v>76.3</v>
      </c>
      <c r="S16" s="185">
        <f t="shared" si="1"/>
        <v>1.4</v>
      </c>
      <c r="T16" s="185">
        <f t="shared" si="1"/>
        <v>3</v>
      </c>
      <c r="U16" s="185">
        <f t="shared" si="1"/>
        <v>4.5</v>
      </c>
      <c r="V16" s="185">
        <f t="shared" si="1"/>
        <v>1</v>
      </c>
      <c r="W16" s="185">
        <f t="shared" si="1"/>
        <v>1.3</v>
      </c>
      <c r="X16" s="185">
        <f t="shared" si="1"/>
        <v>0.4</v>
      </c>
      <c r="Y16" s="185">
        <f t="shared" si="1"/>
        <v>1.1000000000000001</v>
      </c>
      <c r="Z16" s="185">
        <f t="shared" si="1"/>
        <v>1.9</v>
      </c>
      <c r="AA16" s="185">
        <f t="shared" si="1"/>
        <v>9.5</v>
      </c>
      <c r="AC16">
        <f t="shared" si="2"/>
        <v>7.4468085106382975E-2</v>
      </c>
      <c r="AD16">
        <f t="shared" si="3"/>
        <v>0.15957446808510636</v>
      </c>
      <c r="AE16">
        <f t="shared" si="4"/>
        <v>0.20744680851063829</v>
      </c>
      <c r="AF16">
        <f t="shared" si="5"/>
        <v>0.42553191489361702</v>
      </c>
      <c r="AG16">
        <f t="shared" si="6"/>
        <v>0.16489361702127658</v>
      </c>
      <c r="AH16">
        <f t="shared" si="7"/>
        <v>0.32446808510638298</v>
      </c>
      <c r="AI16">
        <f t="shared" si="8"/>
        <v>4.2553191489361701E-2</v>
      </c>
      <c r="AJ16">
        <f t="shared" si="9"/>
        <v>0.10638297872340426</v>
      </c>
      <c r="AK16">
        <f t="shared" si="10"/>
        <v>5.3191489361702128E-2</v>
      </c>
      <c r="AL16">
        <f t="shared" si="11"/>
        <v>6.9148936170212769E-2</v>
      </c>
      <c r="AM16">
        <f t="shared" si="12"/>
        <v>5.3191489361702128E-2</v>
      </c>
      <c r="AN16">
        <f t="shared" si="13"/>
        <v>8.9743589743589744E-2</v>
      </c>
      <c r="AO16">
        <f t="shared" si="14"/>
        <v>2.1276595744680851E-2</v>
      </c>
      <c r="AP16">
        <f t="shared" si="19"/>
        <v>5.8510638297872342E-2</v>
      </c>
      <c r="AQ16">
        <f t="shared" si="15"/>
        <v>0.10106382978723404</v>
      </c>
      <c r="AR16">
        <f t="shared" si="16"/>
        <v>0.50531914893617025</v>
      </c>
      <c r="AS16" s="184" t="s">
        <v>62</v>
      </c>
      <c r="AT16" s="185" t="str">
        <f t="shared" si="17"/>
        <v>F</v>
      </c>
      <c r="AU16" s="185" t="str">
        <f t="shared" si="17"/>
        <v>6'4"</v>
      </c>
      <c r="AV16" s="185">
        <f t="shared" si="17"/>
        <v>30</v>
      </c>
      <c r="AW16" s="185">
        <f t="shared" si="17"/>
        <v>18.8</v>
      </c>
      <c r="AX16" s="185">
        <f t="shared" si="17"/>
        <v>3.9</v>
      </c>
      <c r="AY16" s="185">
        <f t="shared" si="17"/>
        <v>8</v>
      </c>
      <c r="AZ16" s="185">
        <f t="shared" si="17"/>
        <v>48.1</v>
      </c>
      <c r="BA16" s="185">
        <f t="shared" si="17"/>
        <v>3.1</v>
      </c>
      <c r="BB16" s="185">
        <f t="shared" si="17"/>
        <v>6.1</v>
      </c>
      <c r="BC16" s="185">
        <f t="shared" si="17"/>
        <v>50.5</v>
      </c>
      <c r="BD16" s="185">
        <f t="shared" si="18"/>
        <v>0.8</v>
      </c>
      <c r="BE16" s="185">
        <f t="shared" si="18"/>
        <v>2</v>
      </c>
      <c r="BF16" s="185">
        <f t="shared" si="18"/>
        <v>40.700000000000003</v>
      </c>
      <c r="BG16" s="185">
        <f t="shared" si="18"/>
        <v>1</v>
      </c>
      <c r="BH16" s="185">
        <f t="shared" si="18"/>
        <v>1.3</v>
      </c>
      <c r="BI16" s="185">
        <f t="shared" si="18"/>
        <v>76.3</v>
      </c>
      <c r="BJ16" s="185">
        <f t="shared" si="18"/>
        <v>1.4</v>
      </c>
      <c r="BK16" s="185">
        <f t="shared" si="18"/>
        <v>3</v>
      </c>
      <c r="BL16" s="185">
        <f t="shared" si="18"/>
        <v>4.5</v>
      </c>
      <c r="BM16" s="185">
        <f t="shared" si="18"/>
        <v>1</v>
      </c>
      <c r="BN16" s="185">
        <f t="shared" si="18"/>
        <v>1.3</v>
      </c>
      <c r="BO16" s="185">
        <f t="shared" si="18"/>
        <v>0.4</v>
      </c>
      <c r="BP16" s="185">
        <f t="shared" si="18"/>
        <v>1.1000000000000001</v>
      </c>
      <c r="BQ16" s="185">
        <f t="shared" si="18"/>
        <v>1.9</v>
      </c>
      <c r="BR16" s="185">
        <f t="shared" si="18"/>
        <v>9.5</v>
      </c>
    </row>
    <row r="17" spans="2:70" x14ac:dyDescent="0.2">
      <c r="B17" s="184" t="s">
        <v>68</v>
      </c>
      <c r="C17" s="185" t="str">
        <f t="shared" si="0"/>
        <v>F</v>
      </c>
      <c r="D17" s="185" t="str">
        <f t="shared" si="0"/>
        <v>6'3"</v>
      </c>
      <c r="E17" s="185">
        <f t="shared" si="0"/>
        <v>19</v>
      </c>
      <c r="F17" s="185">
        <f t="shared" si="0"/>
        <v>7.8</v>
      </c>
      <c r="G17" s="185">
        <f t="shared" si="0"/>
        <v>1.1000000000000001</v>
      </c>
      <c r="H17" s="185">
        <f t="shared" si="0"/>
        <v>2.9</v>
      </c>
      <c r="I17" s="185">
        <f t="shared" si="0"/>
        <v>35.700000000000003</v>
      </c>
      <c r="J17" s="185">
        <f t="shared" si="0"/>
        <v>1.1000000000000001</v>
      </c>
      <c r="K17" s="185">
        <f t="shared" si="0"/>
        <v>2.9</v>
      </c>
      <c r="L17" s="185">
        <f t="shared" si="0"/>
        <v>36.4</v>
      </c>
      <c r="M17" s="185">
        <f t="shared" si="1"/>
        <v>0</v>
      </c>
      <c r="N17" s="185">
        <f t="shared" si="1"/>
        <v>0.1</v>
      </c>
      <c r="O17" s="185">
        <f t="shared" si="1"/>
        <v>0</v>
      </c>
      <c r="P17" s="185">
        <f t="shared" si="1"/>
        <v>0.7</v>
      </c>
      <c r="Q17" s="185">
        <f t="shared" si="1"/>
        <v>1.2</v>
      </c>
      <c r="R17" s="185">
        <f t="shared" si="1"/>
        <v>63.6</v>
      </c>
      <c r="S17" s="185">
        <f t="shared" si="1"/>
        <v>1</v>
      </c>
      <c r="T17" s="185">
        <f t="shared" si="1"/>
        <v>0.9</v>
      </c>
      <c r="U17" s="185">
        <f t="shared" si="1"/>
        <v>1.9</v>
      </c>
      <c r="V17" s="185">
        <f t="shared" si="1"/>
        <v>0.2</v>
      </c>
      <c r="W17" s="185">
        <f t="shared" si="1"/>
        <v>0.7</v>
      </c>
      <c r="X17" s="185">
        <f t="shared" si="1"/>
        <v>0.2</v>
      </c>
      <c r="Y17" s="185">
        <f t="shared" si="1"/>
        <v>0.5</v>
      </c>
      <c r="Z17" s="185">
        <f t="shared" si="1"/>
        <v>0.9</v>
      </c>
      <c r="AA17" s="185">
        <f t="shared" si="1"/>
        <v>2.8</v>
      </c>
      <c r="AC17">
        <f t="shared" si="2"/>
        <v>0.12820512820512822</v>
      </c>
      <c r="AD17">
        <f t="shared" si="3"/>
        <v>0.11538461538461539</v>
      </c>
      <c r="AE17">
        <f t="shared" si="4"/>
        <v>0.14102564102564105</v>
      </c>
      <c r="AF17">
        <f t="shared" si="5"/>
        <v>0.37179487179487181</v>
      </c>
      <c r="AG17">
        <f t="shared" si="6"/>
        <v>0.14102564102564105</v>
      </c>
      <c r="AH17">
        <f t="shared" si="7"/>
        <v>0.37179487179487181</v>
      </c>
      <c r="AI17">
        <f t="shared" si="8"/>
        <v>0</v>
      </c>
      <c r="AJ17">
        <f t="shared" si="9"/>
        <v>1.2820512820512822E-2</v>
      </c>
      <c r="AK17">
        <f t="shared" si="10"/>
        <v>8.9743589743589744E-2</v>
      </c>
      <c r="AL17">
        <f t="shared" si="11"/>
        <v>0.15384615384615385</v>
      </c>
      <c r="AM17">
        <f t="shared" si="12"/>
        <v>2.5641025641025644E-2</v>
      </c>
      <c r="AN17">
        <f t="shared" si="13"/>
        <v>0.19512195121951223</v>
      </c>
      <c r="AO17">
        <f t="shared" si="14"/>
        <v>2.5641025641025644E-2</v>
      </c>
      <c r="AP17">
        <f t="shared" si="19"/>
        <v>6.4102564102564111E-2</v>
      </c>
      <c r="AQ17">
        <f t="shared" si="15"/>
        <v>0.11538461538461539</v>
      </c>
      <c r="AR17">
        <f t="shared" si="16"/>
        <v>0.35897435897435898</v>
      </c>
      <c r="AS17" s="184" t="s">
        <v>63</v>
      </c>
      <c r="AT17" s="185" t="str">
        <f t="shared" si="17"/>
        <v>F</v>
      </c>
      <c r="AU17" s="185" t="str">
        <f t="shared" si="17"/>
        <v>6'0"</v>
      </c>
      <c r="AV17" s="185">
        <f t="shared" si="17"/>
        <v>28</v>
      </c>
      <c r="AW17" s="185">
        <f t="shared" si="17"/>
        <v>16.2</v>
      </c>
      <c r="AX17" s="185">
        <f t="shared" si="17"/>
        <v>2.2999999999999998</v>
      </c>
      <c r="AY17" s="185">
        <f t="shared" si="17"/>
        <v>4.9000000000000004</v>
      </c>
      <c r="AZ17" s="185">
        <f t="shared" si="17"/>
        <v>47.1</v>
      </c>
      <c r="BA17" s="185">
        <f t="shared" si="17"/>
        <v>2.1</v>
      </c>
      <c r="BB17" s="185">
        <f t="shared" si="17"/>
        <v>4.4000000000000004</v>
      </c>
      <c r="BC17" s="185">
        <f t="shared" si="17"/>
        <v>49.2</v>
      </c>
      <c r="BD17" s="185">
        <f t="shared" si="18"/>
        <v>0.2</v>
      </c>
      <c r="BE17" s="185">
        <f t="shared" si="18"/>
        <v>0.6</v>
      </c>
      <c r="BF17" s="185">
        <f t="shared" si="18"/>
        <v>31.2</v>
      </c>
      <c r="BG17" s="185">
        <f t="shared" si="18"/>
        <v>1.3</v>
      </c>
      <c r="BH17" s="185">
        <f t="shared" si="18"/>
        <v>2.4</v>
      </c>
      <c r="BI17" s="185">
        <f t="shared" si="18"/>
        <v>52.9</v>
      </c>
      <c r="BJ17" s="185">
        <f t="shared" si="18"/>
        <v>1.4</v>
      </c>
      <c r="BK17" s="185">
        <f t="shared" si="18"/>
        <v>2.2000000000000002</v>
      </c>
      <c r="BL17" s="185">
        <f t="shared" si="18"/>
        <v>3.6</v>
      </c>
      <c r="BM17" s="185">
        <f t="shared" si="18"/>
        <v>0.6</v>
      </c>
      <c r="BN17" s="185">
        <f t="shared" si="18"/>
        <v>1.2</v>
      </c>
      <c r="BO17" s="185">
        <f t="shared" si="18"/>
        <v>0.7</v>
      </c>
      <c r="BP17" s="185">
        <f t="shared" si="18"/>
        <v>0.2</v>
      </c>
      <c r="BQ17" s="185">
        <f t="shared" si="18"/>
        <v>2.2000000000000002</v>
      </c>
      <c r="BR17" s="185">
        <f t="shared" si="18"/>
        <v>6.1</v>
      </c>
    </row>
    <row r="18" spans="2:70" x14ac:dyDescent="0.2">
      <c r="B18" s="186" t="s">
        <v>70</v>
      </c>
      <c r="C18" s="185" t="str">
        <f t="shared" si="0"/>
        <v>F</v>
      </c>
      <c r="D18" s="185" t="str">
        <f t="shared" si="0"/>
        <v>6'3"</v>
      </c>
      <c r="E18" s="185">
        <f t="shared" si="0"/>
        <v>9</v>
      </c>
      <c r="F18" s="185">
        <f t="shared" si="0"/>
        <v>4.0999999999999996</v>
      </c>
      <c r="G18" s="185">
        <f t="shared" si="0"/>
        <v>0.3</v>
      </c>
      <c r="H18" s="185">
        <f t="shared" si="0"/>
        <v>0.7</v>
      </c>
      <c r="I18" s="185">
        <f t="shared" si="0"/>
        <v>50</v>
      </c>
      <c r="J18" s="185">
        <f t="shared" si="0"/>
        <v>0.3</v>
      </c>
      <c r="K18" s="185">
        <f t="shared" si="0"/>
        <v>0.7</v>
      </c>
      <c r="L18" s="185">
        <f t="shared" si="0"/>
        <v>50</v>
      </c>
      <c r="M18" s="185">
        <f t="shared" si="1"/>
        <v>0</v>
      </c>
      <c r="N18" s="185">
        <f t="shared" si="1"/>
        <v>0</v>
      </c>
      <c r="O18" s="185">
        <f t="shared" si="1"/>
        <v>0</v>
      </c>
      <c r="P18" s="185">
        <f t="shared" si="1"/>
        <v>0.6</v>
      </c>
      <c r="Q18" s="185">
        <f t="shared" si="1"/>
        <v>0.7</v>
      </c>
      <c r="R18" s="185">
        <f t="shared" si="1"/>
        <v>83.3</v>
      </c>
      <c r="S18" s="185">
        <f t="shared" si="1"/>
        <v>0.3</v>
      </c>
      <c r="T18" s="185">
        <f t="shared" si="1"/>
        <v>0.3</v>
      </c>
      <c r="U18" s="185">
        <f t="shared" si="1"/>
        <v>0.7</v>
      </c>
      <c r="V18" s="185">
        <f t="shared" si="1"/>
        <v>0</v>
      </c>
      <c r="W18" s="185">
        <f t="shared" si="1"/>
        <v>0.8</v>
      </c>
      <c r="X18" s="185">
        <f t="shared" si="1"/>
        <v>0.1</v>
      </c>
      <c r="Y18" s="185">
        <f t="shared" si="1"/>
        <v>0</v>
      </c>
      <c r="Z18" s="185">
        <f t="shared" si="1"/>
        <v>1</v>
      </c>
      <c r="AA18" s="185">
        <f t="shared" si="1"/>
        <v>1.2</v>
      </c>
      <c r="AC18">
        <f t="shared" si="2"/>
        <v>7.3170731707317083E-2</v>
      </c>
      <c r="AD18">
        <f t="shared" si="3"/>
        <v>7.3170731707317083E-2</v>
      </c>
      <c r="AE18">
        <f t="shared" si="4"/>
        <v>7.3170731707317083E-2</v>
      </c>
      <c r="AF18">
        <f t="shared" si="5"/>
        <v>0.17073170731707318</v>
      </c>
      <c r="AG18">
        <f t="shared" si="6"/>
        <v>7.3170731707317083E-2</v>
      </c>
      <c r="AH18">
        <f t="shared" si="7"/>
        <v>0.17073170731707318</v>
      </c>
      <c r="AI18">
        <f t="shared" si="8"/>
        <v>0</v>
      </c>
      <c r="AJ18">
        <f t="shared" si="9"/>
        <v>0</v>
      </c>
      <c r="AK18">
        <f t="shared" si="10"/>
        <v>0.14634146341463417</v>
      </c>
      <c r="AL18">
        <f t="shared" si="11"/>
        <v>0.17073170731707318</v>
      </c>
      <c r="AM18">
        <f t="shared" si="12"/>
        <v>0</v>
      </c>
      <c r="AN18" t="e">
        <f>#REF!/#REF!</f>
        <v>#REF!</v>
      </c>
      <c r="AO18">
        <f t="shared" si="14"/>
        <v>2.4390243902439029E-2</v>
      </c>
      <c r="AP18">
        <f t="shared" si="19"/>
        <v>0</v>
      </c>
      <c r="AQ18">
        <f t="shared" si="15"/>
        <v>0.24390243902439027</v>
      </c>
      <c r="AR18">
        <f t="shared" si="16"/>
        <v>0.29268292682926833</v>
      </c>
      <c r="AS18" s="186" t="s">
        <v>58</v>
      </c>
      <c r="AT18" s="185" t="str">
        <f t="shared" si="17"/>
        <v>G</v>
      </c>
      <c r="AU18" s="185" t="str">
        <f t="shared" si="17"/>
        <v>5'8"</v>
      </c>
      <c r="AV18" s="185">
        <f t="shared" si="17"/>
        <v>27</v>
      </c>
      <c r="AW18" s="185">
        <f t="shared" si="17"/>
        <v>29.6</v>
      </c>
      <c r="AX18" s="185">
        <f t="shared" si="17"/>
        <v>4.5999999999999996</v>
      </c>
      <c r="AY18" s="185">
        <f t="shared" si="17"/>
        <v>12.1</v>
      </c>
      <c r="AZ18" s="185">
        <f t="shared" si="17"/>
        <v>37.5</v>
      </c>
      <c r="BA18" s="185">
        <f t="shared" si="17"/>
        <v>3.4</v>
      </c>
      <c r="BB18" s="185">
        <f t="shared" si="17"/>
        <v>8.4</v>
      </c>
      <c r="BC18" s="185">
        <f t="shared" si="17"/>
        <v>40.5</v>
      </c>
      <c r="BD18" s="185">
        <f t="shared" si="18"/>
        <v>1.1000000000000001</v>
      </c>
      <c r="BE18" s="185">
        <f t="shared" si="18"/>
        <v>3.7</v>
      </c>
      <c r="BF18" s="185">
        <f t="shared" si="18"/>
        <v>30.7</v>
      </c>
      <c r="BG18" s="185">
        <f t="shared" si="18"/>
        <v>3.9</v>
      </c>
      <c r="BH18" s="185">
        <f t="shared" si="18"/>
        <v>4.9000000000000004</v>
      </c>
      <c r="BI18" s="185">
        <f t="shared" si="18"/>
        <v>79.400000000000006</v>
      </c>
      <c r="BJ18" s="185">
        <f t="shared" si="18"/>
        <v>1.3</v>
      </c>
      <c r="BK18" s="185">
        <f t="shared" si="18"/>
        <v>3.9</v>
      </c>
      <c r="BL18" s="185">
        <f t="shared" si="18"/>
        <v>5.3</v>
      </c>
      <c r="BM18" s="185">
        <f t="shared" si="18"/>
        <v>3.5</v>
      </c>
      <c r="BN18" s="185">
        <f t="shared" si="18"/>
        <v>2.6</v>
      </c>
      <c r="BO18" s="185">
        <f t="shared" si="18"/>
        <v>1.6</v>
      </c>
      <c r="BP18" s="185">
        <f t="shared" si="18"/>
        <v>0.3</v>
      </c>
      <c r="BQ18" s="185">
        <f t="shared" si="18"/>
        <v>2.5</v>
      </c>
      <c r="BR18" s="185">
        <f t="shared" si="18"/>
        <v>14.1</v>
      </c>
    </row>
    <row r="19" spans="2:70" x14ac:dyDescent="0.2">
      <c r="B19" s="187" t="s">
        <v>117</v>
      </c>
      <c r="C19" s="185"/>
      <c r="D19" s="185"/>
      <c r="E19" s="185"/>
      <c r="F19" s="185"/>
      <c r="G19" s="185">
        <f t="shared" ref="G19:V19" si="20">((G14/$F14)+(G15/$F15)+(G16/$F16)+(G17/$F17)+(G18/$F18))*40</f>
        <v>31.379815806385601</v>
      </c>
      <c r="H19" s="185">
        <f t="shared" si="20"/>
        <v>72.094967707318503</v>
      </c>
      <c r="I19" s="188">
        <f>G19/H19</f>
        <v>0.43525667330592582</v>
      </c>
      <c r="J19" s="185">
        <f t="shared" si="20"/>
        <v>26.353938865615049</v>
      </c>
      <c r="K19" s="185">
        <f t="shared" si="20"/>
        <v>59.009861324339788</v>
      </c>
      <c r="L19" s="188">
        <f>J19/K19</f>
        <v>0.44660228433285343</v>
      </c>
      <c r="M19" s="185">
        <f t="shared" si="20"/>
        <v>4.8907418056354226</v>
      </c>
      <c r="N19" s="185">
        <f t="shared" si="20"/>
        <v>14.023458810692853</v>
      </c>
      <c r="O19" s="188">
        <f>M19/N19</f>
        <v>0.348754317437453</v>
      </c>
      <c r="P19" s="185">
        <f t="shared" si="20"/>
        <v>18.968991545535395</v>
      </c>
      <c r="Q19" s="185">
        <f t="shared" si="20"/>
        <v>25.136650961767725</v>
      </c>
      <c r="R19" s="188">
        <f>P19/Q19</f>
        <v>0.75463479897886165</v>
      </c>
      <c r="S19" s="185">
        <f t="shared" si="20"/>
        <v>15.769237961765208</v>
      </c>
      <c r="T19" s="185">
        <f t="shared" si="20"/>
        <v>25.578441600756079</v>
      </c>
      <c r="U19" s="185">
        <f t="shared" si="20"/>
        <v>42.883956368647596</v>
      </c>
      <c r="V19" s="185">
        <f t="shared" si="20"/>
        <v>10.010689904306926</v>
      </c>
      <c r="W19" s="185">
        <f>((W14/$F14)+(W15/$F15)+(W16/$F16)+(W17/$F17)+(W18/$F18))*40</f>
        <v>20.440050045654615</v>
      </c>
      <c r="X19" s="185">
        <f>((X14/$F14)+(X15/$F15)+(X16/$F16)+(X17/$F17)+(X18/$F18))*40</f>
        <v>5.8655406034752176</v>
      </c>
      <c r="Y19" s="185">
        <f>((Y14/$F14)+(Y15/$F15)+(Y16/$F16)+(Y17/$F17)+(Y18/$F18))*40</f>
        <v>7.6503590333377574</v>
      </c>
      <c r="Z19" s="185">
        <f>SUM(AQ14:AQ18)*40</f>
        <v>25.834966937717326</v>
      </c>
      <c r="AA19" s="185">
        <f>2*J19 +3*M19 + P19</f>
        <v>86.349094693671759</v>
      </c>
      <c r="AS19" s="187" t="s">
        <v>117</v>
      </c>
      <c r="AT19" s="185"/>
      <c r="AU19" s="185"/>
      <c r="AV19" s="185"/>
      <c r="AW19" s="185"/>
      <c r="AX19" s="185">
        <f>((AX14/$AW14)+(AX15/$AW15)+(AX16/$AW16)+(AX17/$AW17)+(AX18/$AW18))*40</f>
        <v>32.443557637082428</v>
      </c>
      <c r="AY19" s="185">
        <f>((AY14/$AW14)+(AY15/$AW15)+(AY16/$AW16)+(AY17/$AW17)+(AY18/$AW18))*40</f>
        <v>70.331051243336958</v>
      </c>
      <c r="AZ19" s="188">
        <f>AX19/AY19</f>
        <v>0.46129777763212482</v>
      </c>
      <c r="BA19" s="185">
        <f>((BA14/$AW14)+(BA15/$AW15)+(BA16/$AW16)+(BA17/$AW17)+(BA18/$AW18))*40</f>
        <v>26.427010924673358</v>
      </c>
      <c r="BB19" s="185">
        <f>((BB14/$AW14)+(BB15/$AW15)+(BB16/$AW16)+(BB17/$AW17)+(BB18/$AW18))*40</f>
        <v>53.870239733738771</v>
      </c>
      <c r="BC19" s="188">
        <f>BA19/BB19</f>
        <v>0.49056791013540263</v>
      </c>
      <c r="BD19" s="185">
        <f>((BD14/$AW14)+(BD15/$AW15)+(BD16/$AW16)+(BD17/$AW17)+(BD18/$AW18))*40</f>
        <v>5.8814115772739317</v>
      </c>
      <c r="BE19" s="185">
        <f>((BE14/$AW14)+(BE15/$AW15)+(BE16/$AW16)+(BE17/$AW17)+(BE18/$AW18))*40</f>
        <v>17.099863244601341</v>
      </c>
      <c r="BF19" s="188">
        <f>BD19/BE19</f>
        <v>0.34394494816388504</v>
      </c>
      <c r="BG19" s="185">
        <f>((BG14/$AW14)+(BG15/$AW15)+(BG16/$AW16)+(BG17/$AW17)+(BG18/$AW18))*40</f>
        <v>13.875037744865688</v>
      </c>
      <c r="BH19" s="185">
        <f>((BH14/$AW14)+(BH15/$AW15)+(BH16/$AW16)+(BH17/$AW17)+(BH18/$AW18))*40</f>
        <v>20.249562127722605</v>
      </c>
      <c r="BI19" s="188">
        <f>BG19/BH19</f>
        <v>0.68520186546997519</v>
      </c>
      <c r="BJ19" s="185">
        <f>((BJ14/$AW14)+(BJ15/$AW15)+(BJ16/$AW16)+(BJ17/$AW17)+(BJ18/$AW18))*40</f>
        <v>15.16386968656154</v>
      </c>
      <c r="BK19" s="185">
        <f>((BK14/$AW14)+(BK15/$AW15)+(BK16/$AW16)+(BK17/$AW17)+(BK18/$AW18))*40</f>
        <v>29.429476641352103</v>
      </c>
      <c r="BL19" s="185">
        <f>((BL14/$AW14)+(BL15/$AW15)+(BL16/$AW16)+(BL17/$AW17)+(BL18/$AW18))*40</f>
        <v>44.941247420495579</v>
      </c>
      <c r="BM19" s="185">
        <f>((BM14/$AW14)+(BM15/$AW15)+(BM16/$AW16)+(BM17/$AW17)+(BM18/$AW18))*40</f>
        <v>14.561757349373035</v>
      </c>
      <c r="BN19" s="185">
        <f t="shared" ref="BN19:BQ19" si="21">((BN14/$AW14)+(BN15/$AW15)+(BN16/$AW16)+(BN17/$AW17)+(BN18/$AW18))*40</f>
        <v>14.092791006825927</v>
      </c>
      <c r="BO19" s="185">
        <f>((BO14/$AW14)+(BO15/$AW15)+(BO16/$AW16)+(BO17/$AW17)+(BO18/$AW18))*40</f>
        <v>7.3617838173383134</v>
      </c>
      <c r="BP19" s="185">
        <f>((BP14/$AW14)+(BP15/$AW15)+(BP16/$AW16)+(BP17/$AW17)+(BP18/$AW18))*40</f>
        <v>5.3529283187076659</v>
      </c>
      <c r="BQ19" s="185">
        <f t="shared" si="21"/>
        <v>21.0098149225777</v>
      </c>
      <c r="BR19" s="185">
        <f>((BR14/$AW14)+(BR15/$AW15)+(BR16/$AW16)+(BR17/$AW17)+(BR18/$AW18))*40</f>
        <v>84.326887552883804</v>
      </c>
    </row>
    <row r="20" spans="2:70" x14ac:dyDescent="0.2">
      <c r="B20" s="189" t="s">
        <v>118</v>
      </c>
      <c r="C20" s="185"/>
      <c r="D20" s="185"/>
      <c r="E20" s="185"/>
      <c r="F20" s="185"/>
      <c r="G20" s="185">
        <v>29.274509803921568</v>
      </c>
      <c r="H20" s="185">
        <v>62.647058823529413</v>
      </c>
      <c r="I20" s="188">
        <v>0.46729264475743348</v>
      </c>
      <c r="J20" s="185">
        <f>G20-M20</f>
        <v>22.509803921568626</v>
      </c>
      <c r="K20" s="185">
        <f>H20-N20</f>
        <v>44.862745098039213</v>
      </c>
      <c r="L20" s="188">
        <f>J20/K20</f>
        <v>0.50174825174825177</v>
      </c>
      <c r="M20" s="185">
        <v>6.7647058823529411</v>
      </c>
      <c r="N20" s="185">
        <v>17.784313725490197</v>
      </c>
      <c r="O20" s="188">
        <v>0.38037486218302091</v>
      </c>
      <c r="P20" s="185">
        <v>11.372549019607844</v>
      </c>
      <c r="Q20" s="185">
        <v>15.372549019607844</v>
      </c>
      <c r="R20" s="188">
        <v>0.73979591836734693</v>
      </c>
      <c r="S20" s="185">
        <v>10.529411764705882</v>
      </c>
      <c r="T20" s="185">
        <v>24.058823529411764</v>
      </c>
      <c r="U20" s="185">
        <v>34.588235294117645</v>
      </c>
      <c r="V20" s="185">
        <v>16.274509803921568</v>
      </c>
      <c r="W20" s="185">
        <v>13.96078431372549</v>
      </c>
      <c r="X20" s="185">
        <v>7.7450980392156863</v>
      </c>
      <c r="Y20" s="185">
        <v>3.0784313725490198</v>
      </c>
      <c r="Z20" s="185">
        <v>15.529411764705882</v>
      </c>
      <c r="AA20" s="185">
        <f>2*J20 +3*M20 + P20</f>
        <v>76.686274509803923</v>
      </c>
      <c r="AS20" s="189" t="s">
        <v>118</v>
      </c>
      <c r="AT20" s="185"/>
      <c r="AU20" s="185"/>
      <c r="AV20" s="185"/>
      <c r="AW20" s="185"/>
      <c r="AX20" s="185">
        <v>29.274509803921568</v>
      </c>
      <c r="AY20" s="185">
        <v>62.647058823529413</v>
      </c>
      <c r="AZ20" s="188">
        <v>0.46729264475743348</v>
      </c>
      <c r="BA20" s="185">
        <v>22.509803921568626</v>
      </c>
      <c r="BB20" s="185">
        <v>44.862745098039213</v>
      </c>
      <c r="BC20" s="188">
        <v>0.50174825174825177</v>
      </c>
      <c r="BD20" s="185">
        <v>6.7647058823529411</v>
      </c>
      <c r="BE20" s="185">
        <v>17.784313725490197</v>
      </c>
      <c r="BF20" s="188">
        <v>0.38037486218302091</v>
      </c>
      <c r="BG20" s="185">
        <v>11.372549019607844</v>
      </c>
      <c r="BH20" s="185">
        <v>15.372549019607844</v>
      </c>
      <c r="BI20" s="188">
        <v>0.73979591836734693</v>
      </c>
      <c r="BJ20" s="185">
        <v>10.529411764705882</v>
      </c>
      <c r="BK20" s="185">
        <v>24.058823529411764</v>
      </c>
      <c r="BL20" s="185">
        <v>34.588235294117645</v>
      </c>
      <c r="BM20" s="185">
        <v>16.274509803921568</v>
      </c>
      <c r="BN20" s="185">
        <v>13.96078431372549</v>
      </c>
      <c r="BO20" s="185">
        <v>7.7450980392156863</v>
      </c>
      <c r="BP20" s="185">
        <v>3.0784313725490198</v>
      </c>
      <c r="BQ20" s="185">
        <v>15.529411764705882</v>
      </c>
      <c r="BR20" s="185">
        <v>76.686274509803923</v>
      </c>
    </row>
    <row r="23" spans="2:70" x14ac:dyDescent="0.2">
      <c r="B23" s="2"/>
      <c r="C23" s="2"/>
      <c r="D23" s="2"/>
      <c r="E23" s="2"/>
      <c r="F23" s="2"/>
      <c r="G23" s="2"/>
      <c r="H23" s="2"/>
      <c r="I23" s="2"/>
      <c r="J23" s="3" t="s">
        <v>177</v>
      </c>
      <c r="K23" s="3"/>
      <c r="L23" s="3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BA23" s="3" t="s">
        <v>177</v>
      </c>
    </row>
    <row r="24" spans="2:70" x14ac:dyDescent="0.2">
      <c r="B24" s="191" t="s">
        <v>4</v>
      </c>
      <c r="C24" s="192" t="s">
        <v>6</v>
      </c>
      <c r="D24" s="192" t="s">
        <v>95</v>
      </c>
      <c r="E24" s="193" t="s">
        <v>7</v>
      </c>
      <c r="F24" s="193" t="s">
        <v>8</v>
      </c>
      <c r="G24" s="193" t="s">
        <v>10</v>
      </c>
      <c r="H24" s="193" t="s">
        <v>11</v>
      </c>
      <c r="I24" s="193" t="s">
        <v>12</v>
      </c>
      <c r="J24" s="193" t="s">
        <v>96</v>
      </c>
      <c r="K24" s="193" t="s">
        <v>97</v>
      </c>
      <c r="L24" s="193" t="s">
        <v>82</v>
      </c>
      <c r="M24" s="193" t="s">
        <v>98</v>
      </c>
      <c r="N24" s="193" t="s">
        <v>99</v>
      </c>
      <c r="O24" s="193" t="s">
        <v>83</v>
      </c>
      <c r="P24" s="193" t="s">
        <v>19</v>
      </c>
      <c r="Q24" s="193" t="s">
        <v>20</v>
      </c>
      <c r="R24" s="193" t="s">
        <v>21</v>
      </c>
      <c r="S24" s="193" t="s">
        <v>22</v>
      </c>
      <c r="T24" s="193" t="s">
        <v>23</v>
      </c>
      <c r="U24" s="193" t="s">
        <v>100</v>
      </c>
      <c r="V24" s="193" t="s">
        <v>25</v>
      </c>
      <c r="W24" s="193" t="s">
        <v>26</v>
      </c>
      <c r="X24" s="193" t="s">
        <v>27</v>
      </c>
      <c r="Y24" s="193" t="s">
        <v>28</v>
      </c>
      <c r="Z24" s="193" t="s">
        <v>29</v>
      </c>
      <c r="AA24" s="193" t="s">
        <v>9</v>
      </c>
      <c r="AS24" s="191" t="s">
        <v>4</v>
      </c>
      <c r="AT24" s="192" t="s">
        <v>6</v>
      </c>
      <c r="AU24" s="192" t="s">
        <v>95</v>
      </c>
      <c r="AV24" s="193" t="s">
        <v>7</v>
      </c>
      <c r="AW24" s="193" t="s">
        <v>8</v>
      </c>
      <c r="AX24" s="193" t="s">
        <v>10</v>
      </c>
      <c r="AY24" s="193" t="s">
        <v>11</v>
      </c>
      <c r="AZ24" s="193" t="s">
        <v>12</v>
      </c>
      <c r="BA24" s="193" t="s">
        <v>96</v>
      </c>
      <c r="BB24" s="193" t="s">
        <v>97</v>
      </c>
      <c r="BC24" s="193" t="s">
        <v>82</v>
      </c>
      <c r="BD24" s="193" t="s">
        <v>98</v>
      </c>
      <c r="BE24" s="193" t="s">
        <v>99</v>
      </c>
      <c r="BF24" s="193" t="s">
        <v>83</v>
      </c>
      <c r="BG24" s="193" t="s">
        <v>19</v>
      </c>
      <c r="BH24" s="193" t="s">
        <v>20</v>
      </c>
      <c r="BI24" s="193" t="s">
        <v>21</v>
      </c>
      <c r="BJ24" s="193" t="s">
        <v>22</v>
      </c>
      <c r="BK24" s="193" t="s">
        <v>23</v>
      </c>
      <c r="BL24" s="193" t="s">
        <v>100</v>
      </c>
      <c r="BM24" s="193" t="s">
        <v>25</v>
      </c>
      <c r="BN24" s="193" t="s">
        <v>26</v>
      </c>
      <c r="BO24" s="193" t="s">
        <v>27</v>
      </c>
      <c r="BP24" s="193" t="s">
        <v>28</v>
      </c>
      <c r="BQ24" s="193" t="s">
        <v>29</v>
      </c>
      <c r="BR24" s="193" t="s">
        <v>9</v>
      </c>
    </row>
    <row r="25" spans="2:70" x14ac:dyDescent="0.2">
      <c r="B25" s="194" t="str">
        <f>B14</f>
        <v>Victoria Gaines</v>
      </c>
      <c r="C25" s="201" t="str">
        <f t="shared" ref="C25:F25" si="22">C14</f>
        <v>F</v>
      </c>
      <c r="D25" s="201" t="str">
        <f t="shared" si="22"/>
        <v>6'4"</v>
      </c>
      <c r="E25" s="201">
        <f t="shared" si="22"/>
        <v>30</v>
      </c>
      <c r="F25" s="201">
        <f t="shared" si="22"/>
        <v>18.8</v>
      </c>
      <c r="G25" s="201">
        <f>G14/$F14</f>
        <v>0.20744680851063829</v>
      </c>
      <c r="H25" s="201">
        <f t="shared" ref="H25:AA29" si="23">H14/$F14</f>
        <v>0.42553191489361702</v>
      </c>
      <c r="I25" s="202"/>
      <c r="J25" s="201">
        <f t="shared" si="23"/>
        <v>0.16489361702127658</v>
      </c>
      <c r="K25" s="201">
        <f t="shared" si="23"/>
        <v>0.32446808510638298</v>
      </c>
      <c r="L25" s="202"/>
      <c r="M25" s="201">
        <f>M14/$F14</f>
        <v>4.2553191489361701E-2</v>
      </c>
      <c r="N25" s="201">
        <f>N14/$F14</f>
        <v>0.10638297872340426</v>
      </c>
      <c r="O25" s="202"/>
      <c r="P25" s="201">
        <f t="shared" si="23"/>
        <v>5.3191489361702128E-2</v>
      </c>
      <c r="Q25" s="201">
        <f t="shared" si="23"/>
        <v>6.9148936170212769E-2</v>
      </c>
      <c r="R25" s="202"/>
      <c r="S25" s="201">
        <f t="shared" si="23"/>
        <v>7.4468085106382975E-2</v>
      </c>
      <c r="T25" s="201">
        <f t="shared" si="23"/>
        <v>0.15957446808510636</v>
      </c>
      <c r="U25" s="201">
        <f t="shared" si="23"/>
        <v>0.23936170212765956</v>
      </c>
      <c r="V25" s="201">
        <f t="shared" si="23"/>
        <v>5.3191489361702128E-2</v>
      </c>
      <c r="W25" s="201">
        <f t="shared" si="23"/>
        <v>6.9148936170212769E-2</v>
      </c>
      <c r="X25" s="201">
        <f t="shared" si="23"/>
        <v>2.1276595744680851E-2</v>
      </c>
      <c r="Y25" s="201">
        <f t="shared" si="23"/>
        <v>5.8510638297872342E-2</v>
      </c>
      <c r="Z25" s="201">
        <f t="shared" si="23"/>
        <v>0.10106382978723404</v>
      </c>
      <c r="AA25" s="201">
        <f t="shared" si="23"/>
        <v>0.50531914893617025</v>
      </c>
      <c r="AS25" s="194" t="str">
        <f>AS14</f>
        <v>Jenna Allen</v>
      </c>
      <c r="AT25" s="201" t="str">
        <f t="shared" ref="AT25:AW25" si="24">AT14</f>
        <v>F</v>
      </c>
      <c r="AU25" s="201" t="str">
        <f t="shared" si="24"/>
        <v>6'1"</v>
      </c>
      <c r="AV25" s="201">
        <f t="shared" si="24"/>
        <v>33</v>
      </c>
      <c r="AW25" s="201">
        <f t="shared" si="24"/>
        <v>22.3</v>
      </c>
      <c r="AX25" s="201">
        <f>AX14/$AW14</f>
        <v>0.1210762331838565</v>
      </c>
      <c r="AY25" s="201">
        <f t="shared" ref="AY25:BR29" si="25">AY14/$AW14</f>
        <v>0.25112107623318386</v>
      </c>
      <c r="AZ25" s="201"/>
      <c r="BA25" s="201">
        <f t="shared" si="25"/>
        <v>0.10313901345291479</v>
      </c>
      <c r="BB25" s="201">
        <f t="shared" si="25"/>
        <v>0.19282511210762329</v>
      </c>
      <c r="BC25" s="201"/>
      <c r="BD25" s="201">
        <f t="shared" si="25"/>
        <v>1.7937219730941704E-2</v>
      </c>
      <c r="BE25" s="201">
        <f t="shared" si="25"/>
        <v>6.2780269058295965E-2</v>
      </c>
      <c r="BF25" s="201"/>
      <c r="BG25" s="201">
        <f t="shared" si="25"/>
        <v>2.2421524663677129E-2</v>
      </c>
      <c r="BH25" s="201">
        <f t="shared" si="25"/>
        <v>4.932735426008969E-2</v>
      </c>
      <c r="BI25" s="201"/>
      <c r="BJ25" s="201">
        <f t="shared" si="25"/>
        <v>0.10762331838565022</v>
      </c>
      <c r="BK25" s="201">
        <f t="shared" si="25"/>
        <v>0.13452914798206278</v>
      </c>
      <c r="BL25" s="201">
        <f t="shared" si="25"/>
        <v>0.24215246636771301</v>
      </c>
      <c r="BM25" s="201">
        <f t="shared" si="25"/>
        <v>8.520179372197309E-2</v>
      </c>
      <c r="BN25" s="201">
        <f t="shared" si="25"/>
        <v>5.829596412556054E-2</v>
      </c>
      <c r="BO25" s="201">
        <f t="shared" si="25"/>
        <v>3.5874439461883408E-2</v>
      </c>
      <c r="BP25" s="201">
        <f t="shared" si="25"/>
        <v>2.6905829596412554E-2</v>
      </c>
      <c r="BQ25" s="201">
        <f t="shared" si="25"/>
        <v>0.10762331838565022</v>
      </c>
      <c r="BR25" s="201">
        <f t="shared" si="25"/>
        <v>0.28699551569506726</v>
      </c>
    </row>
    <row r="26" spans="2:70" x14ac:dyDescent="0.2">
      <c r="B26" s="194" t="str">
        <f t="shared" ref="B26:F29" si="26">B15</f>
        <v>Taryn McCutcheon</v>
      </c>
      <c r="C26" s="201" t="str">
        <f t="shared" si="26"/>
        <v>G</v>
      </c>
      <c r="D26" s="201" t="str">
        <f t="shared" si="26"/>
        <v>5'8"</v>
      </c>
      <c r="E26" s="201">
        <f t="shared" si="26"/>
        <v>27</v>
      </c>
      <c r="F26" s="201">
        <f t="shared" si="26"/>
        <v>29.6</v>
      </c>
      <c r="G26" s="201">
        <f>G15/$F15</f>
        <v>0.15540540540540537</v>
      </c>
      <c r="H26" s="201">
        <f t="shared" si="23"/>
        <v>0.40878378378378377</v>
      </c>
      <c r="I26" s="202"/>
      <c r="J26" s="201">
        <f t="shared" si="23"/>
        <v>0.11486486486486486</v>
      </c>
      <c r="K26" s="201">
        <f t="shared" si="23"/>
        <v>0.28378378378378377</v>
      </c>
      <c r="L26" s="202"/>
      <c r="M26" s="201">
        <f t="shared" si="23"/>
        <v>3.7162162162162164E-2</v>
      </c>
      <c r="N26" s="201">
        <f t="shared" si="23"/>
        <v>0.125</v>
      </c>
      <c r="O26" s="202"/>
      <c r="P26" s="201">
        <f t="shared" si="23"/>
        <v>0.13175675675675674</v>
      </c>
      <c r="Q26" s="201">
        <f t="shared" si="23"/>
        <v>0.16554054054054054</v>
      </c>
      <c r="R26" s="202"/>
      <c r="S26" s="201">
        <f t="shared" si="23"/>
        <v>4.3918918918918921E-2</v>
      </c>
      <c r="T26" s="201">
        <f t="shared" si="23"/>
        <v>0.13175675675675674</v>
      </c>
      <c r="U26" s="201">
        <f t="shared" si="23"/>
        <v>0.17905405405405403</v>
      </c>
      <c r="V26" s="201">
        <f t="shared" si="23"/>
        <v>0.11824324324324324</v>
      </c>
      <c r="W26" s="201">
        <f t="shared" si="23"/>
        <v>8.7837837837837843E-2</v>
      </c>
      <c r="X26" s="201">
        <f t="shared" si="23"/>
        <v>5.4054054054054057E-2</v>
      </c>
      <c r="Y26" s="201">
        <f t="shared" si="23"/>
        <v>1.0135135135135134E-2</v>
      </c>
      <c r="Z26" s="201">
        <f t="shared" si="23"/>
        <v>8.4459459459459457E-2</v>
      </c>
      <c r="AA26" s="201">
        <f t="shared" si="23"/>
        <v>0.47635135135135132</v>
      </c>
      <c r="AS26" s="194" t="str">
        <f t="shared" ref="AS26:AW29" si="27">AS15</f>
        <v>Nia Clouden</v>
      </c>
      <c r="AT26" s="201" t="str">
        <f t="shared" si="27"/>
        <v>C</v>
      </c>
      <c r="AU26" s="201" t="str">
        <f t="shared" si="27"/>
        <v>6'3"</v>
      </c>
      <c r="AV26" s="201">
        <f t="shared" si="27"/>
        <v>33</v>
      </c>
      <c r="AW26" s="201">
        <f t="shared" si="27"/>
        <v>27</v>
      </c>
      <c r="AX26" s="201">
        <f t="shared" ref="AX26:BM29" si="28">AX15/$AW15</f>
        <v>0.18518518518518517</v>
      </c>
      <c r="AY26" s="201">
        <f t="shared" si="28"/>
        <v>0.37037037037037035</v>
      </c>
      <c r="AZ26" s="201"/>
      <c r="BA26" s="201">
        <f t="shared" si="28"/>
        <v>0.14814814814814814</v>
      </c>
      <c r="BB26" s="201">
        <f t="shared" si="28"/>
        <v>0.27407407407407408</v>
      </c>
      <c r="BC26" s="201"/>
      <c r="BD26" s="201">
        <f t="shared" si="28"/>
        <v>3.7037037037037035E-2</v>
      </c>
      <c r="BE26" s="201">
        <f t="shared" si="28"/>
        <v>9.6296296296296297E-2</v>
      </c>
      <c r="BF26" s="201"/>
      <c r="BG26" s="201">
        <f t="shared" si="28"/>
        <v>5.9259259259259262E-2</v>
      </c>
      <c r="BH26" s="201">
        <f t="shared" si="28"/>
        <v>7.407407407407407E-2</v>
      </c>
      <c r="BI26" s="201"/>
      <c r="BJ26" s="201">
        <f t="shared" si="28"/>
        <v>6.6666666666666666E-2</v>
      </c>
      <c r="BK26" s="201">
        <f t="shared" si="28"/>
        <v>0.17407407407407408</v>
      </c>
      <c r="BL26" s="201">
        <f t="shared" si="28"/>
        <v>0.24074074074074073</v>
      </c>
      <c r="BM26" s="201">
        <f t="shared" si="28"/>
        <v>7.0370370370370361E-2</v>
      </c>
      <c r="BN26" s="201">
        <f t="shared" si="25"/>
        <v>6.2962962962962957E-2</v>
      </c>
      <c r="BO26" s="201">
        <f t="shared" si="25"/>
        <v>2.9629629629629631E-2</v>
      </c>
      <c r="BP26" s="201">
        <f t="shared" si="25"/>
        <v>2.5925925925925925E-2</v>
      </c>
      <c r="BQ26" s="201">
        <f t="shared" si="25"/>
        <v>9.6296296296296297E-2</v>
      </c>
      <c r="BR26" s="201">
        <f t="shared" si="25"/>
        <v>0.46296296296296297</v>
      </c>
    </row>
    <row r="27" spans="2:70" x14ac:dyDescent="0.2">
      <c r="B27" s="194" t="str">
        <f t="shared" si="26"/>
        <v>Victoria Gaines</v>
      </c>
      <c r="C27" s="201" t="str">
        <f t="shared" si="26"/>
        <v>F</v>
      </c>
      <c r="D27" s="201" t="str">
        <f t="shared" si="26"/>
        <v>6'4"</v>
      </c>
      <c r="E27" s="201">
        <f t="shared" si="26"/>
        <v>30</v>
      </c>
      <c r="F27" s="201">
        <f t="shared" si="26"/>
        <v>18.8</v>
      </c>
      <c r="G27" s="201">
        <f t="shared" ref="G27:V29" si="29">G16/$F16</f>
        <v>0.20744680851063829</v>
      </c>
      <c r="H27" s="201">
        <f t="shared" si="29"/>
        <v>0.42553191489361702</v>
      </c>
      <c r="I27" s="202"/>
      <c r="J27" s="201">
        <f t="shared" si="29"/>
        <v>0.16489361702127658</v>
      </c>
      <c r="K27" s="201">
        <f t="shared" si="29"/>
        <v>0.32446808510638298</v>
      </c>
      <c r="L27" s="202"/>
      <c r="M27" s="201">
        <f t="shared" si="29"/>
        <v>4.2553191489361701E-2</v>
      </c>
      <c r="N27" s="201">
        <f t="shared" si="29"/>
        <v>0.10638297872340426</v>
      </c>
      <c r="O27" s="202"/>
      <c r="P27" s="201">
        <f t="shared" si="29"/>
        <v>5.3191489361702128E-2</v>
      </c>
      <c r="Q27" s="201">
        <f t="shared" si="29"/>
        <v>6.9148936170212769E-2</v>
      </c>
      <c r="R27" s="202"/>
      <c r="S27" s="201">
        <f t="shared" si="29"/>
        <v>7.4468085106382975E-2</v>
      </c>
      <c r="T27" s="201">
        <f t="shared" si="29"/>
        <v>0.15957446808510636</v>
      </c>
      <c r="U27" s="201">
        <f t="shared" si="29"/>
        <v>0.23936170212765956</v>
      </c>
      <c r="V27" s="201">
        <f t="shared" si="29"/>
        <v>5.3191489361702128E-2</v>
      </c>
      <c r="W27" s="201">
        <f t="shared" si="23"/>
        <v>6.9148936170212769E-2</v>
      </c>
      <c r="X27" s="201">
        <f t="shared" si="23"/>
        <v>2.1276595744680851E-2</v>
      </c>
      <c r="Y27" s="201">
        <f t="shared" si="23"/>
        <v>5.8510638297872342E-2</v>
      </c>
      <c r="Z27" s="201">
        <f t="shared" si="23"/>
        <v>0.10106382978723404</v>
      </c>
      <c r="AA27" s="201">
        <f t="shared" si="23"/>
        <v>0.50531914893617025</v>
      </c>
      <c r="AS27" s="194" t="str">
        <f t="shared" si="27"/>
        <v>Victoria Gaines</v>
      </c>
      <c r="AT27" s="201" t="str">
        <f t="shared" si="27"/>
        <v>F</v>
      </c>
      <c r="AU27" s="201" t="str">
        <f t="shared" si="27"/>
        <v>6'4"</v>
      </c>
      <c r="AV27" s="201">
        <f t="shared" si="27"/>
        <v>30</v>
      </c>
      <c r="AW27" s="201">
        <f t="shared" si="27"/>
        <v>18.8</v>
      </c>
      <c r="AX27" s="201">
        <f t="shared" si="28"/>
        <v>0.20744680851063829</v>
      </c>
      <c r="AY27" s="201">
        <f t="shared" si="28"/>
        <v>0.42553191489361702</v>
      </c>
      <c r="AZ27" s="201"/>
      <c r="BA27" s="201">
        <f t="shared" si="28"/>
        <v>0.16489361702127658</v>
      </c>
      <c r="BB27" s="201">
        <f t="shared" si="28"/>
        <v>0.32446808510638298</v>
      </c>
      <c r="BC27" s="201"/>
      <c r="BD27" s="201">
        <f t="shared" si="28"/>
        <v>4.2553191489361701E-2</v>
      </c>
      <c r="BE27" s="201">
        <f t="shared" si="28"/>
        <v>0.10638297872340426</v>
      </c>
      <c r="BF27" s="201"/>
      <c r="BG27" s="201">
        <f t="shared" si="28"/>
        <v>5.3191489361702128E-2</v>
      </c>
      <c r="BH27" s="201">
        <f t="shared" si="28"/>
        <v>6.9148936170212769E-2</v>
      </c>
      <c r="BI27" s="201"/>
      <c r="BJ27" s="201">
        <f t="shared" si="28"/>
        <v>7.4468085106382975E-2</v>
      </c>
      <c r="BK27" s="201">
        <f t="shared" si="28"/>
        <v>0.15957446808510636</v>
      </c>
      <c r="BL27" s="201">
        <f t="shared" si="28"/>
        <v>0.23936170212765956</v>
      </c>
      <c r="BM27" s="201">
        <f t="shared" si="28"/>
        <v>5.3191489361702128E-2</v>
      </c>
      <c r="BN27" s="201">
        <f t="shared" si="25"/>
        <v>6.9148936170212769E-2</v>
      </c>
      <c r="BO27" s="201">
        <f t="shared" si="25"/>
        <v>2.1276595744680851E-2</v>
      </c>
      <c r="BP27" s="201">
        <f t="shared" si="25"/>
        <v>5.8510638297872342E-2</v>
      </c>
      <c r="BQ27" s="201">
        <f t="shared" si="25"/>
        <v>0.10106382978723404</v>
      </c>
      <c r="BR27" s="201">
        <f t="shared" si="25"/>
        <v>0.50531914893617025</v>
      </c>
    </row>
    <row r="28" spans="2:70" x14ac:dyDescent="0.2">
      <c r="B28" s="194" t="str">
        <f t="shared" si="26"/>
        <v>Tory Ozment</v>
      </c>
      <c r="C28" s="201" t="str">
        <f t="shared" si="26"/>
        <v>F</v>
      </c>
      <c r="D28" s="201" t="str">
        <f t="shared" si="26"/>
        <v>6'3"</v>
      </c>
      <c r="E28" s="201">
        <f t="shared" si="26"/>
        <v>19</v>
      </c>
      <c r="F28" s="201">
        <f t="shared" si="26"/>
        <v>7.8</v>
      </c>
      <c r="G28" s="201">
        <f>G17/$F17</f>
        <v>0.14102564102564105</v>
      </c>
      <c r="H28" s="201">
        <f t="shared" si="29"/>
        <v>0.37179487179487181</v>
      </c>
      <c r="I28" s="202"/>
      <c r="J28" s="201">
        <f t="shared" si="29"/>
        <v>0.14102564102564105</v>
      </c>
      <c r="K28" s="201">
        <f t="shared" si="29"/>
        <v>0.37179487179487181</v>
      </c>
      <c r="L28" s="202"/>
      <c r="M28" s="201">
        <f t="shared" si="29"/>
        <v>0</v>
      </c>
      <c r="N28" s="201">
        <f t="shared" si="29"/>
        <v>1.2820512820512822E-2</v>
      </c>
      <c r="O28" s="202"/>
      <c r="P28" s="201">
        <f t="shared" si="29"/>
        <v>8.9743589743589744E-2</v>
      </c>
      <c r="Q28" s="201">
        <f t="shared" si="29"/>
        <v>0.15384615384615385</v>
      </c>
      <c r="R28" s="202"/>
      <c r="S28" s="201">
        <f t="shared" si="29"/>
        <v>0.12820512820512822</v>
      </c>
      <c r="T28" s="201">
        <f t="shared" si="29"/>
        <v>0.11538461538461539</v>
      </c>
      <c r="U28" s="201">
        <f t="shared" si="29"/>
        <v>0.24358974358974358</v>
      </c>
      <c r="V28" s="201">
        <f t="shared" si="29"/>
        <v>2.5641025641025644E-2</v>
      </c>
      <c r="W28" s="201">
        <f t="shared" si="23"/>
        <v>8.9743589743589744E-2</v>
      </c>
      <c r="X28" s="201">
        <f t="shared" si="23"/>
        <v>2.5641025641025644E-2</v>
      </c>
      <c r="Y28" s="201">
        <f t="shared" si="23"/>
        <v>6.4102564102564111E-2</v>
      </c>
      <c r="Z28" s="201">
        <f t="shared" si="23"/>
        <v>0.11538461538461539</v>
      </c>
      <c r="AA28" s="201">
        <f t="shared" si="23"/>
        <v>0.35897435897435898</v>
      </c>
      <c r="AS28" s="194" t="str">
        <f t="shared" si="27"/>
        <v>Sidney Cooks</v>
      </c>
      <c r="AT28" s="201" t="str">
        <f t="shared" si="27"/>
        <v>F</v>
      </c>
      <c r="AU28" s="201" t="str">
        <f t="shared" si="27"/>
        <v>6'0"</v>
      </c>
      <c r="AV28" s="201">
        <f t="shared" si="27"/>
        <v>28</v>
      </c>
      <c r="AW28" s="201">
        <f t="shared" si="27"/>
        <v>16.2</v>
      </c>
      <c r="AX28" s="201">
        <f>AX17/$AW17</f>
        <v>0.1419753086419753</v>
      </c>
      <c r="AY28" s="201">
        <f t="shared" si="28"/>
        <v>0.30246913580246915</v>
      </c>
      <c r="AZ28" s="201"/>
      <c r="BA28" s="201">
        <f t="shared" si="28"/>
        <v>0.12962962962962965</v>
      </c>
      <c r="BB28" s="201">
        <f t="shared" si="28"/>
        <v>0.27160493827160498</v>
      </c>
      <c r="BC28" s="201"/>
      <c r="BD28" s="201">
        <f t="shared" si="28"/>
        <v>1.234567901234568E-2</v>
      </c>
      <c r="BE28" s="201">
        <f t="shared" si="28"/>
        <v>3.7037037037037035E-2</v>
      </c>
      <c r="BF28" s="201"/>
      <c r="BG28" s="201">
        <f t="shared" si="28"/>
        <v>8.0246913580246923E-2</v>
      </c>
      <c r="BH28" s="201">
        <f t="shared" si="28"/>
        <v>0.14814814814814814</v>
      </c>
      <c r="BI28" s="201"/>
      <c r="BJ28" s="201">
        <f t="shared" si="28"/>
        <v>8.6419753086419748E-2</v>
      </c>
      <c r="BK28" s="201">
        <f t="shared" si="28"/>
        <v>0.13580246913580249</v>
      </c>
      <c r="BL28" s="201">
        <f t="shared" si="28"/>
        <v>0.22222222222222224</v>
      </c>
      <c r="BM28" s="201">
        <f t="shared" si="28"/>
        <v>3.7037037037037035E-2</v>
      </c>
      <c r="BN28" s="201">
        <f t="shared" si="25"/>
        <v>7.407407407407407E-2</v>
      </c>
      <c r="BO28" s="201">
        <f t="shared" si="25"/>
        <v>4.3209876543209874E-2</v>
      </c>
      <c r="BP28" s="201">
        <f t="shared" si="25"/>
        <v>1.234567901234568E-2</v>
      </c>
      <c r="BQ28" s="201">
        <f t="shared" si="25"/>
        <v>0.13580246913580249</v>
      </c>
      <c r="BR28" s="201">
        <f t="shared" si="25"/>
        <v>0.37654320987654322</v>
      </c>
    </row>
    <row r="29" spans="2:70" x14ac:dyDescent="0.2">
      <c r="B29" s="194" t="str">
        <f t="shared" si="26"/>
        <v>Claire Hendrickson</v>
      </c>
      <c r="C29" s="201" t="str">
        <f t="shared" si="26"/>
        <v>F</v>
      </c>
      <c r="D29" s="201" t="str">
        <f t="shared" si="26"/>
        <v>6'3"</v>
      </c>
      <c r="E29" s="201">
        <f t="shared" si="26"/>
        <v>9</v>
      </c>
      <c r="F29" s="201">
        <f t="shared" si="26"/>
        <v>4.0999999999999996</v>
      </c>
      <c r="G29" s="201">
        <f>G18/$F18</f>
        <v>7.3170731707317083E-2</v>
      </c>
      <c r="H29" s="201">
        <f t="shared" si="29"/>
        <v>0.17073170731707318</v>
      </c>
      <c r="I29" s="202"/>
      <c r="J29" s="201">
        <f t="shared" si="29"/>
        <v>7.3170731707317083E-2</v>
      </c>
      <c r="K29" s="201">
        <f t="shared" si="29"/>
        <v>0.17073170731707318</v>
      </c>
      <c r="L29" s="202"/>
      <c r="M29" s="201">
        <f t="shared" si="29"/>
        <v>0</v>
      </c>
      <c r="N29" s="201">
        <f t="shared" si="29"/>
        <v>0</v>
      </c>
      <c r="O29" s="202"/>
      <c r="P29" s="201">
        <f t="shared" si="29"/>
        <v>0.14634146341463417</v>
      </c>
      <c r="Q29" s="201">
        <f t="shared" si="29"/>
        <v>0.17073170731707318</v>
      </c>
      <c r="R29" s="202"/>
      <c r="S29" s="201">
        <f t="shared" si="29"/>
        <v>7.3170731707317083E-2</v>
      </c>
      <c r="T29" s="201">
        <f t="shared" si="29"/>
        <v>7.3170731707317083E-2</v>
      </c>
      <c r="U29" s="201">
        <f t="shared" si="29"/>
        <v>0.17073170731707318</v>
      </c>
      <c r="V29" s="201">
        <f t="shared" si="29"/>
        <v>0</v>
      </c>
      <c r="W29" s="201">
        <f t="shared" si="23"/>
        <v>0.19512195121951223</v>
      </c>
      <c r="X29" s="201">
        <f t="shared" si="23"/>
        <v>2.4390243902439029E-2</v>
      </c>
      <c r="Y29" s="201">
        <f t="shared" si="23"/>
        <v>0</v>
      </c>
      <c r="Z29" s="201">
        <f t="shared" si="23"/>
        <v>0.24390243902439027</v>
      </c>
      <c r="AA29" s="201">
        <f t="shared" si="23"/>
        <v>0.29268292682926833</v>
      </c>
      <c r="AS29" s="194" t="str">
        <f t="shared" si="27"/>
        <v>Taryn McCutcheon</v>
      </c>
      <c r="AT29" s="201" t="str">
        <f t="shared" si="27"/>
        <v>G</v>
      </c>
      <c r="AU29" s="201" t="str">
        <f t="shared" si="27"/>
        <v>5'8"</v>
      </c>
      <c r="AV29" s="201">
        <f t="shared" si="27"/>
        <v>27</v>
      </c>
      <c r="AW29" s="201">
        <f t="shared" si="27"/>
        <v>29.6</v>
      </c>
      <c r="AX29" s="201">
        <f t="shared" si="28"/>
        <v>0.15540540540540537</v>
      </c>
      <c r="AY29" s="201">
        <f t="shared" si="28"/>
        <v>0.40878378378378377</v>
      </c>
      <c r="AZ29" s="201"/>
      <c r="BA29" s="201">
        <f t="shared" si="28"/>
        <v>0.11486486486486486</v>
      </c>
      <c r="BB29" s="201">
        <f t="shared" si="28"/>
        <v>0.28378378378378377</v>
      </c>
      <c r="BC29" s="201"/>
      <c r="BD29" s="201">
        <f t="shared" si="28"/>
        <v>3.7162162162162164E-2</v>
      </c>
      <c r="BE29" s="201">
        <f t="shared" si="28"/>
        <v>0.125</v>
      </c>
      <c r="BF29" s="201"/>
      <c r="BG29" s="201">
        <f t="shared" si="28"/>
        <v>0.13175675675675674</v>
      </c>
      <c r="BH29" s="201">
        <f t="shared" si="28"/>
        <v>0.16554054054054054</v>
      </c>
      <c r="BI29" s="201"/>
      <c r="BJ29" s="201">
        <f t="shared" si="28"/>
        <v>4.3918918918918921E-2</v>
      </c>
      <c r="BK29" s="201">
        <f t="shared" si="28"/>
        <v>0.13175675675675674</v>
      </c>
      <c r="BL29" s="201">
        <f t="shared" si="28"/>
        <v>0.17905405405405403</v>
      </c>
      <c r="BM29" s="201">
        <f t="shared" si="28"/>
        <v>0.11824324324324324</v>
      </c>
      <c r="BN29" s="201">
        <f t="shared" si="25"/>
        <v>8.7837837837837843E-2</v>
      </c>
      <c r="BO29" s="201">
        <f t="shared" si="25"/>
        <v>5.4054054054054057E-2</v>
      </c>
      <c r="BP29" s="201">
        <f t="shared" si="25"/>
        <v>1.0135135135135134E-2</v>
      </c>
      <c r="BQ29" s="201">
        <f t="shared" si="25"/>
        <v>8.4459459459459457E-2</v>
      </c>
      <c r="BR29" s="201">
        <f t="shared" si="25"/>
        <v>0.47635135135135132</v>
      </c>
    </row>
    <row r="30" spans="2:70" x14ac:dyDescent="0.2">
      <c r="B30" s="196" t="s">
        <v>117</v>
      </c>
      <c r="C30" s="195"/>
      <c r="D30" s="195"/>
      <c r="E30" s="195"/>
      <c r="F30" s="195"/>
      <c r="G30" s="203">
        <f>SUMPRODUCT(G25:G29,$F$25:$F$29)/SUM($F$25:$F$29)</f>
        <v>0.17446270543615677</v>
      </c>
      <c r="H30" s="203">
        <f t="shared" ref="H30:AA30" si="30">SUMPRODUCT(H25:H29,$F$25:$F$29)/SUM($F$25:$F$29)</f>
        <v>0.40075853350189633</v>
      </c>
      <c r="I30" s="203"/>
      <c r="J30" s="203">
        <f t="shared" si="30"/>
        <v>0.1390644753476612</v>
      </c>
      <c r="K30" s="203">
        <f t="shared" si="30"/>
        <v>0.30594184576485461</v>
      </c>
      <c r="L30" s="203"/>
      <c r="M30" s="203">
        <f t="shared" si="30"/>
        <v>3.4134007585335024E-2</v>
      </c>
      <c r="N30" s="203">
        <f t="shared" si="30"/>
        <v>9.8609355246523395E-2</v>
      </c>
      <c r="O30" s="203"/>
      <c r="P30" s="203">
        <f t="shared" si="30"/>
        <v>9.1024020227560065E-2</v>
      </c>
      <c r="Q30" s="203">
        <f t="shared" si="30"/>
        <v>0.11883691529709228</v>
      </c>
      <c r="R30" s="203"/>
      <c r="S30" s="203">
        <f t="shared" si="30"/>
        <v>6.8268015170670035E-2</v>
      </c>
      <c r="T30" s="203">
        <f t="shared" si="30"/>
        <v>0.14032869785082175</v>
      </c>
      <c r="U30" s="203">
        <f t="shared" si="30"/>
        <v>0.213653603034134</v>
      </c>
      <c r="V30" s="203">
        <f t="shared" si="30"/>
        <v>7.2060682680151714E-2</v>
      </c>
      <c r="W30" s="203">
        <f t="shared" si="30"/>
        <v>8.4702907711757272E-2</v>
      </c>
      <c r="X30" s="203">
        <f t="shared" si="30"/>
        <v>3.4134007585335024E-2</v>
      </c>
      <c r="Y30" s="203">
        <f t="shared" si="30"/>
        <v>3.7926675094816689E-2</v>
      </c>
      <c r="Z30" s="203">
        <f t="shared" si="30"/>
        <v>0.10366624525916564</v>
      </c>
      <c r="AA30" s="203">
        <f t="shared" si="30"/>
        <v>0.46902654867256643</v>
      </c>
      <c r="AS30" s="196" t="s">
        <v>117</v>
      </c>
      <c r="AT30" s="195"/>
      <c r="AU30" s="195"/>
      <c r="AV30" s="195"/>
      <c r="AW30" s="195"/>
      <c r="AX30" s="203">
        <f>SUMPRODUCT(AX25:AX29,$F$25:$F$29)/SUM($F$25:$F$29)</f>
        <v>0.16943469323524091</v>
      </c>
      <c r="AY30" s="203">
        <f t="shared" ref="AY30" si="31">SUMPRODUCT(AY25:AY29,$F$25:$F$29)/SUM($F$25:$F$29)</f>
        <v>0.350433779632359</v>
      </c>
      <c r="AZ30" s="203"/>
      <c r="BA30" s="203">
        <f t="shared" ref="BA30:BB30" si="32">SUMPRODUCT(BA25:BA29,$F$25:$F$29)/SUM($F$25:$F$29)</f>
        <v>0.13787933875040509</v>
      </c>
      <c r="BB30" s="203">
        <f t="shared" si="32"/>
        <v>0.26700046437734443</v>
      </c>
      <c r="BC30" s="203"/>
      <c r="BD30" s="203">
        <f t="shared" ref="BD30:BE30" si="33">SUMPRODUCT(BD25:BD29,$F$25:$F$29)/SUM($F$25:$F$29)</f>
        <v>3.1380242584060192E-2</v>
      </c>
      <c r="BE30" s="203">
        <f t="shared" si="33"/>
        <v>8.6372039412834695E-2</v>
      </c>
      <c r="BF30" s="203"/>
      <c r="BG30" s="203">
        <f t="shared" ref="BG30:BH30" si="34">SUMPRODUCT(BG25:BG29,$F$25:$F$29)/SUM($F$25:$F$29)</f>
        <v>5.4889094391654021E-2</v>
      </c>
      <c r="BH30" s="203">
        <f t="shared" si="34"/>
        <v>7.9067239247206725E-2</v>
      </c>
      <c r="BI30" s="203"/>
      <c r="BJ30" s="203">
        <f t="shared" ref="BJ30:BR30" si="35">SUMPRODUCT(BJ25:BJ29,$F$25:$F$29)/SUM($F$25:$F$29)</f>
        <v>7.9023936291089752E-2</v>
      </c>
      <c r="BK30" s="203">
        <f t="shared" si="35"/>
        <v>0.15526172612664141</v>
      </c>
      <c r="BL30" s="203">
        <f t="shared" si="35"/>
        <v>0.23572499682166734</v>
      </c>
      <c r="BM30" s="203">
        <f t="shared" si="35"/>
        <v>6.9006863098890564E-2</v>
      </c>
      <c r="BN30" s="203">
        <f t="shared" si="35"/>
        <v>6.5708985362543035E-2</v>
      </c>
      <c r="BO30" s="203">
        <f t="shared" si="35"/>
        <v>3.1733693521859715E-2</v>
      </c>
      <c r="BP30" s="203">
        <f t="shared" si="35"/>
        <v>3.1745731405440125E-2</v>
      </c>
      <c r="BQ30" s="203">
        <f t="shared" si="35"/>
        <v>0.10340368898942653</v>
      </c>
      <c r="BR30" s="203">
        <f t="shared" si="35"/>
        <v>0.4233792285252661</v>
      </c>
    </row>
    <row r="31" spans="2:70" x14ac:dyDescent="0.2">
      <c r="B31" s="197" t="s">
        <v>118</v>
      </c>
      <c r="C31" s="195"/>
      <c r="D31" s="195"/>
      <c r="E31" s="195"/>
      <c r="F31" s="195"/>
      <c r="G31" s="198"/>
      <c r="H31" s="198"/>
      <c r="I31" s="199"/>
      <c r="J31" s="198"/>
      <c r="K31" s="198"/>
      <c r="L31" s="199"/>
      <c r="M31" s="198"/>
      <c r="N31" s="198"/>
      <c r="O31" s="199"/>
      <c r="P31" s="198"/>
      <c r="Q31" s="198"/>
      <c r="R31" s="199"/>
      <c r="S31" s="198"/>
      <c r="T31" s="198"/>
      <c r="U31" s="198"/>
      <c r="V31" s="198"/>
      <c r="W31" s="198"/>
      <c r="X31" s="198"/>
      <c r="Y31" s="198"/>
      <c r="Z31" s="198"/>
      <c r="AA31" s="198"/>
      <c r="AS31" s="197" t="s">
        <v>118</v>
      </c>
      <c r="AT31" s="195"/>
      <c r="AU31" s="195"/>
      <c r="AV31" s="195"/>
      <c r="AW31" s="195"/>
      <c r="AX31" s="198"/>
      <c r="AY31" s="198"/>
      <c r="AZ31" s="199"/>
      <c r="BA31" s="198"/>
      <c r="BB31" s="198"/>
      <c r="BC31" s="199"/>
      <c r="BD31" s="198"/>
      <c r="BE31" s="198"/>
      <c r="BF31" s="199"/>
      <c r="BG31" s="198"/>
      <c r="BH31" s="198"/>
      <c r="BI31" s="199"/>
      <c r="BJ31" s="198"/>
      <c r="BK31" s="198"/>
      <c r="BL31" s="198"/>
      <c r="BM31" s="198"/>
      <c r="BN31" s="198"/>
      <c r="BO31" s="198"/>
      <c r="BP31" s="198"/>
      <c r="BQ31" s="198"/>
      <c r="BR31" s="198"/>
    </row>
    <row r="34" spans="2:63" x14ac:dyDescent="0.2">
      <c r="J34" s="4" t="s">
        <v>119</v>
      </c>
      <c r="BA34" s="4" t="s">
        <v>119</v>
      </c>
    </row>
    <row r="35" spans="2:63" x14ac:dyDescent="0.2">
      <c r="B35" s="190" t="s">
        <v>4</v>
      </c>
      <c r="C35" s="190" t="s">
        <v>6</v>
      </c>
      <c r="D35" s="190" t="s">
        <v>95</v>
      </c>
      <c r="E35" s="185" t="s">
        <v>7</v>
      </c>
      <c r="F35" s="185" t="s">
        <v>8</v>
      </c>
      <c r="G35" s="185" t="s">
        <v>120</v>
      </c>
      <c r="H35" s="185" t="s">
        <v>121</v>
      </c>
      <c r="I35" s="185" t="s">
        <v>122</v>
      </c>
      <c r="J35" s="185" t="s">
        <v>123</v>
      </c>
      <c r="K35" s="185" t="s">
        <v>124</v>
      </c>
      <c r="L35" s="185" t="s">
        <v>84</v>
      </c>
      <c r="M35" s="185" t="s">
        <v>85</v>
      </c>
      <c r="N35" s="185" t="s">
        <v>125</v>
      </c>
      <c r="O35" s="185" t="s">
        <v>86</v>
      </c>
      <c r="P35" s="185" t="s">
        <v>126</v>
      </c>
      <c r="Q35" s="185" t="s">
        <v>127</v>
      </c>
      <c r="R35" s="185" t="s">
        <v>128</v>
      </c>
      <c r="S35" s="185" t="s">
        <v>87</v>
      </c>
      <c r="T35" s="185" t="s">
        <v>129</v>
      </c>
      <c r="AS35" s="190" t="s">
        <v>4</v>
      </c>
      <c r="AT35" s="190" t="s">
        <v>6</v>
      </c>
      <c r="AU35" s="190" t="s">
        <v>95</v>
      </c>
      <c r="AV35" s="185" t="s">
        <v>7</v>
      </c>
      <c r="AW35" s="185" t="s">
        <v>8</v>
      </c>
      <c r="AX35" s="185" t="s">
        <v>120</v>
      </c>
      <c r="AY35" s="185" t="s">
        <v>121</v>
      </c>
      <c r="AZ35" s="185" t="s">
        <v>122</v>
      </c>
      <c r="BA35" s="185" t="s">
        <v>123</v>
      </c>
      <c r="BB35" s="185" t="s">
        <v>124</v>
      </c>
      <c r="BC35" s="185" t="s">
        <v>84</v>
      </c>
      <c r="BD35" s="185" t="s">
        <v>85</v>
      </c>
      <c r="BE35" s="185" t="s">
        <v>125</v>
      </c>
      <c r="BF35" s="185" t="s">
        <v>86</v>
      </c>
      <c r="BG35" s="185" t="s">
        <v>126</v>
      </c>
      <c r="BH35" s="185" t="s">
        <v>127</v>
      </c>
      <c r="BI35" s="185" t="s">
        <v>128</v>
      </c>
      <c r="BJ35" s="185" t="s">
        <v>87</v>
      </c>
      <c r="BK35" s="185" t="s">
        <v>129</v>
      </c>
    </row>
    <row r="36" spans="2:63" x14ac:dyDescent="0.2">
      <c r="B36" s="184" t="str">
        <f>B25</f>
        <v>Victoria Gaines</v>
      </c>
      <c r="C36" s="185" t="str">
        <f t="shared" ref="C36:L40" si="36">VLOOKUP($B36,$B$61:$T$74,C$11,FALSE)</f>
        <v>F</v>
      </c>
      <c r="D36" s="185" t="str">
        <f t="shared" si="36"/>
        <v>6'4"</v>
      </c>
      <c r="E36" s="200">
        <f t="shared" si="36"/>
        <v>30</v>
      </c>
      <c r="F36" s="200">
        <f t="shared" si="36"/>
        <v>18.8</v>
      </c>
      <c r="G36" s="185">
        <f t="shared" si="36"/>
        <v>24.9</v>
      </c>
      <c r="H36" s="185">
        <f t="shared" si="36"/>
        <v>1.1000000000000001</v>
      </c>
      <c r="I36" s="185">
        <f t="shared" si="36"/>
        <v>53.1</v>
      </c>
      <c r="J36" s="185">
        <f t="shared" si="36"/>
        <v>22.8</v>
      </c>
      <c r="K36" s="185">
        <f t="shared" si="36"/>
        <v>9</v>
      </c>
      <c r="L36" s="185">
        <f t="shared" si="36"/>
        <v>8.1</v>
      </c>
      <c r="M36" s="185">
        <f t="shared" ref="M36:T40" si="37">VLOOKUP($B36,$B$61:$T$74,M$11,FALSE)</f>
        <v>17.7</v>
      </c>
      <c r="N36" s="185">
        <f t="shared" si="37"/>
        <v>12.8</v>
      </c>
      <c r="O36" s="185">
        <f t="shared" si="37"/>
        <v>11.5</v>
      </c>
      <c r="P36" s="185">
        <f t="shared" si="37"/>
        <v>13.4</v>
      </c>
      <c r="Q36" s="185">
        <f t="shared" si="37"/>
        <v>0.78</v>
      </c>
      <c r="R36" s="185">
        <f t="shared" si="37"/>
        <v>1.3</v>
      </c>
      <c r="S36" s="185">
        <f t="shared" si="37"/>
        <v>5.5</v>
      </c>
      <c r="T36" s="185">
        <f t="shared" si="37"/>
        <v>5.6</v>
      </c>
      <c r="AS36" s="184" t="str">
        <f>AS25</f>
        <v>Jenna Allen</v>
      </c>
      <c r="AT36" s="185" t="str">
        <f t="shared" ref="AT36:BC40" si="38">VLOOKUP($AS36,$B$61:$T$74,AT$11,FALSE)</f>
        <v>F</v>
      </c>
      <c r="AU36" s="185" t="str">
        <f t="shared" si="38"/>
        <v>6'1"</v>
      </c>
      <c r="AV36" s="185">
        <f t="shared" si="38"/>
        <v>33</v>
      </c>
      <c r="AW36" s="185">
        <f t="shared" si="38"/>
        <v>22.3</v>
      </c>
      <c r="AX36" s="185">
        <f t="shared" si="38"/>
        <v>15.7</v>
      </c>
      <c r="AY36" s="185">
        <f t="shared" si="38"/>
        <v>1.05</v>
      </c>
      <c r="AZ36" s="185">
        <f t="shared" si="38"/>
        <v>52.2</v>
      </c>
      <c r="BA36" s="185">
        <f t="shared" si="38"/>
        <v>22.2</v>
      </c>
      <c r="BB36" s="185">
        <f t="shared" si="38"/>
        <v>10.5</v>
      </c>
      <c r="BC36" s="185">
        <f t="shared" si="38"/>
        <v>11.4</v>
      </c>
      <c r="BD36" s="185">
        <f t="shared" ref="BD36:BK40" si="39">VLOOKUP($AS36,$B$61:$T$74,BD$11,FALSE)</f>
        <v>14.6</v>
      </c>
      <c r="BE36" s="185">
        <f t="shared" si="39"/>
        <v>13</v>
      </c>
      <c r="BF36" s="185">
        <f t="shared" si="39"/>
        <v>15.3</v>
      </c>
      <c r="BG36" s="185">
        <f t="shared" si="39"/>
        <v>17.8</v>
      </c>
      <c r="BH36" s="185">
        <f t="shared" si="39"/>
        <v>1.43</v>
      </c>
      <c r="BI36" s="185">
        <f t="shared" si="39"/>
        <v>2</v>
      </c>
      <c r="BJ36" s="185">
        <f t="shared" si="39"/>
        <v>2.5</v>
      </c>
      <c r="BK36" s="185">
        <f t="shared" si="39"/>
        <v>5.9</v>
      </c>
    </row>
    <row r="37" spans="2:63" x14ac:dyDescent="0.2">
      <c r="B37" s="184" t="str">
        <f t="shared" ref="B37:B40" si="40">B26</f>
        <v>Taryn McCutcheon</v>
      </c>
      <c r="C37" s="185" t="str">
        <f t="shared" si="36"/>
        <v>G</v>
      </c>
      <c r="D37" s="185" t="str">
        <f t="shared" si="36"/>
        <v>5'8"</v>
      </c>
      <c r="E37" s="200">
        <f t="shared" si="36"/>
        <v>27</v>
      </c>
      <c r="F37" s="200">
        <f t="shared" si="36"/>
        <v>29.6</v>
      </c>
      <c r="G37" s="185">
        <f t="shared" si="36"/>
        <v>27.1</v>
      </c>
      <c r="H37" s="185">
        <f t="shared" si="36"/>
        <v>0.98</v>
      </c>
      <c r="I37" s="185">
        <f t="shared" si="36"/>
        <v>42.2</v>
      </c>
      <c r="J37" s="185">
        <f t="shared" si="36"/>
        <v>25.9</v>
      </c>
      <c r="K37" s="185">
        <f t="shared" si="36"/>
        <v>21.5</v>
      </c>
      <c r="L37" s="185">
        <f t="shared" si="36"/>
        <v>4.8</v>
      </c>
      <c r="M37" s="185">
        <f t="shared" si="37"/>
        <v>14.6</v>
      </c>
      <c r="N37" s="185">
        <f t="shared" si="37"/>
        <v>9.6</v>
      </c>
      <c r="O37" s="185">
        <f t="shared" si="37"/>
        <v>22.5</v>
      </c>
      <c r="P37" s="185">
        <f t="shared" si="37"/>
        <v>15.4</v>
      </c>
      <c r="Q37" s="185">
        <f t="shared" si="37"/>
        <v>1.34</v>
      </c>
      <c r="R37" s="185">
        <f t="shared" si="37"/>
        <v>2.9</v>
      </c>
      <c r="S37" s="185">
        <f t="shared" si="37"/>
        <v>1</v>
      </c>
      <c r="T37" s="185">
        <f t="shared" si="37"/>
        <v>4.7</v>
      </c>
      <c r="AS37" s="184" t="str">
        <f t="shared" ref="AS37:AS40" si="41">AS26</f>
        <v>Nia Clouden</v>
      </c>
      <c r="AT37" s="185" t="str">
        <f t="shared" si="38"/>
        <v>C</v>
      </c>
      <c r="AU37" s="185" t="str">
        <f t="shared" si="38"/>
        <v>6'3"</v>
      </c>
      <c r="AV37" s="185">
        <f t="shared" si="38"/>
        <v>33</v>
      </c>
      <c r="AW37" s="185">
        <f t="shared" si="38"/>
        <v>27</v>
      </c>
      <c r="AX37" s="185">
        <f t="shared" si="38"/>
        <v>22.1</v>
      </c>
      <c r="AY37" s="185">
        <f t="shared" si="38"/>
        <v>1.1399999999999999</v>
      </c>
      <c r="AZ37" s="185">
        <f t="shared" si="38"/>
        <v>54.7</v>
      </c>
      <c r="BA37" s="185">
        <f t="shared" si="38"/>
        <v>23.8</v>
      </c>
      <c r="BB37" s="185">
        <f t="shared" si="38"/>
        <v>11.2</v>
      </c>
      <c r="BC37" s="185">
        <f t="shared" si="38"/>
        <v>7.3</v>
      </c>
      <c r="BD37" s="185">
        <f t="shared" si="39"/>
        <v>19.100000000000001</v>
      </c>
      <c r="BE37" s="185">
        <f t="shared" si="39"/>
        <v>13.1</v>
      </c>
      <c r="BF37" s="185">
        <f t="shared" si="39"/>
        <v>14.2</v>
      </c>
      <c r="BG37" s="185">
        <f t="shared" si="39"/>
        <v>13.6</v>
      </c>
      <c r="BH37" s="185">
        <f t="shared" si="39"/>
        <v>1.1100000000000001</v>
      </c>
      <c r="BI37" s="185">
        <f t="shared" si="39"/>
        <v>1.7</v>
      </c>
      <c r="BJ37" s="185">
        <f t="shared" si="39"/>
        <v>2.5</v>
      </c>
      <c r="BK37" s="185">
        <f t="shared" si="39"/>
        <v>5.3</v>
      </c>
    </row>
    <row r="38" spans="2:63" x14ac:dyDescent="0.2">
      <c r="B38" s="184" t="str">
        <f t="shared" si="40"/>
        <v>Victoria Gaines</v>
      </c>
      <c r="C38" s="185" t="str">
        <f t="shared" si="36"/>
        <v>F</v>
      </c>
      <c r="D38" s="185" t="str">
        <f t="shared" si="36"/>
        <v>6'4"</v>
      </c>
      <c r="E38" s="200">
        <f t="shared" si="36"/>
        <v>30</v>
      </c>
      <c r="F38" s="200">
        <f t="shared" si="36"/>
        <v>18.8</v>
      </c>
      <c r="G38" s="185">
        <f t="shared" si="36"/>
        <v>24.9</v>
      </c>
      <c r="H38" s="185">
        <f t="shared" si="36"/>
        <v>1.1000000000000001</v>
      </c>
      <c r="I38" s="185">
        <f t="shared" si="36"/>
        <v>53.1</v>
      </c>
      <c r="J38" s="185">
        <f t="shared" si="36"/>
        <v>22.8</v>
      </c>
      <c r="K38" s="185">
        <f t="shared" si="36"/>
        <v>9</v>
      </c>
      <c r="L38" s="185">
        <f t="shared" si="36"/>
        <v>8.1</v>
      </c>
      <c r="M38" s="185">
        <f t="shared" si="37"/>
        <v>17.7</v>
      </c>
      <c r="N38" s="185">
        <f t="shared" si="37"/>
        <v>12.8</v>
      </c>
      <c r="O38" s="185">
        <f t="shared" si="37"/>
        <v>11.5</v>
      </c>
      <c r="P38" s="185">
        <f t="shared" si="37"/>
        <v>13.4</v>
      </c>
      <c r="Q38" s="185">
        <f t="shared" si="37"/>
        <v>0.78</v>
      </c>
      <c r="R38" s="185">
        <f t="shared" si="37"/>
        <v>1.3</v>
      </c>
      <c r="S38" s="185">
        <f t="shared" si="37"/>
        <v>5.5</v>
      </c>
      <c r="T38" s="185">
        <f t="shared" si="37"/>
        <v>5.6</v>
      </c>
      <c r="AS38" s="184" t="str">
        <f t="shared" si="41"/>
        <v>Victoria Gaines</v>
      </c>
      <c r="AT38" s="185" t="str">
        <f t="shared" si="38"/>
        <v>F</v>
      </c>
      <c r="AU38" s="185" t="str">
        <f t="shared" si="38"/>
        <v>6'4"</v>
      </c>
      <c r="AV38" s="185">
        <f t="shared" si="38"/>
        <v>30</v>
      </c>
      <c r="AW38" s="185">
        <f t="shared" si="38"/>
        <v>18.8</v>
      </c>
      <c r="AX38" s="185">
        <f t="shared" si="38"/>
        <v>24.9</v>
      </c>
      <c r="AY38" s="185">
        <f t="shared" si="38"/>
        <v>1.1000000000000001</v>
      </c>
      <c r="AZ38" s="185">
        <f t="shared" si="38"/>
        <v>53.1</v>
      </c>
      <c r="BA38" s="185">
        <f t="shared" si="38"/>
        <v>22.8</v>
      </c>
      <c r="BB38" s="185">
        <f t="shared" si="38"/>
        <v>9</v>
      </c>
      <c r="BC38" s="185">
        <f t="shared" si="38"/>
        <v>8.1</v>
      </c>
      <c r="BD38" s="185">
        <f t="shared" si="39"/>
        <v>17.7</v>
      </c>
      <c r="BE38" s="185">
        <f t="shared" si="39"/>
        <v>12.8</v>
      </c>
      <c r="BF38" s="185">
        <f t="shared" si="39"/>
        <v>11.5</v>
      </c>
      <c r="BG38" s="185">
        <f t="shared" si="39"/>
        <v>13.4</v>
      </c>
      <c r="BH38" s="185">
        <f t="shared" si="39"/>
        <v>0.78</v>
      </c>
      <c r="BI38" s="185">
        <f t="shared" si="39"/>
        <v>1.3</v>
      </c>
      <c r="BJ38" s="185">
        <f t="shared" si="39"/>
        <v>5.5</v>
      </c>
      <c r="BK38" s="185">
        <f t="shared" si="39"/>
        <v>5.6</v>
      </c>
    </row>
    <row r="39" spans="2:63" x14ac:dyDescent="0.2">
      <c r="B39" s="184" t="str">
        <f t="shared" si="40"/>
        <v>Tory Ozment</v>
      </c>
      <c r="C39" s="185" t="str">
        <f t="shared" si="36"/>
        <v>F</v>
      </c>
      <c r="D39" s="185" t="str">
        <f t="shared" si="36"/>
        <v>6'3"</v>
      </c>
      <c r="E39" s="200">
        <f t="shared" si="36"/>
        <v>19</v>
      </c>
      <c r="F39" s="200">
        <f t="shared" si="36"/>
        <v>7.8</v>
      </c>
      <c r="G39" s="185">
        <f t="shared" si="36"/>
        <v>25.5</v>
      </c>
      <c r="H39" s="185">
        <f t="shared" si="36"/>
        <v>0.81</v>
      </c>
      <c r="I39" s="185">
        <f t="shared" si="36"/>
        <v>35.700000000000003</v>
      </c>
      <c r="J39" s="185">
        <f t="shared" si="36"/>
        <v>1.5</v>
      </c>
      <c r="K39" s="185">
        <f t="shared" si="36"/>
        <v>16</v>
      </c>
      <c r="L39" s="185">
        <f t="shared" si="36"/>
        <v>13.7</v>
      </c>
      <c r="M39" s="185">
        <f t="shared" si="37"/>
        <v>12.6</v>
      </c>
      <c r="N39" s="185">
        <f t="shared" si="37"/>
        <v>13.1</v>
      </c>
      <c r="O39" s="185">
        <f t="shared" si="37"/>
        <v>4.9000000000000004</v>
      </c>
      <c r="P39" s="185">
        <f t="shared" si="37"/>
        <v>17.399999999999999</v>
      </c>
      <c r="Q39" s="185">
        <f t="shared" si="37"/>
        <v>0.28999999999999998</v>
      </c>
      <c r="R39" s="185">
        <f t="shared" si="37"/>
        <v>1.5</v>
      </c>
      <c r="S39" s="185">
        <f t="shared" si="37"/>
        <v>5.9</v>
      </c>
      <c r="T39" s="185">
        <f t="shared" si="37"/>
        <v>6.7</v>
      </c>
      <c r="AS39" s="184" t="str">
        <f t="shared" si="41"/>
        <v>Sidney Cooks</v>
      </c>
      <c r="AT39" s="185" t="str">
        <f t="shared" si="38"/>
        <v>F</v>
      </c>
      <c r="AU39" s="185" t="str">
        <f t="shared" si="38"/>
        <v>6'0"</v>
      </c>
      <c r="AV39" s="185">
        <f t="shared" si="38"/>
        <v>28</v>
      </c>
      <c r="AW39" s="185">
        <f t="shared" si="38"/>
        <v>16.2</v>
      </c>
      <c r="AX39" s="185">
        <f t="shared" si="38"/>
        <v>21.2</v>
      </c>
      <c r="AY39" s="185">
        <f t="shared" si="38"/>
        <v>1</v>
      </c>
      <c r="AZ39" s="185">
        <f t="shared" si="38"/>
        <v>48.9</v>
      </c>
      <c r="BA39" s="185">
        <f t="shared" si="38"/>
        <v>9.4</v>
      </c>
      <c r="BB39" s="185">
        <f t="shared" si="38"/>
        <v>20.9</v>
      </c>
      <c r="BC39" s="185">
        <f t="shared" si="38"/>
        <v>9.4</v>
      </c>
      <c r="BD39" s="185">
        <f t="shared" si="39"/>
        <v>15</v>
      </c>
      <c r="BE39" s="185">
        <f t="shared" si="39"/>
        <v>12.1</v>
      </c>
      <c r="BF39" s="185">
        <f t="shared" si="39"/>
        <v>6.9</v>
      </c>
      <c r="BG39" s="185">
        <f t="shared" si="39"/>
        <v>17</v>
      </c>
      <c r="BH39" s="185">
        <f t="shared" si="39"/>
        <v>0.49</v>
      </c>
      <c r="BI39" s="185">
        <f t="shared" si="39"/>
        <v>2.4</v>
      </c>
      <c r="BJ39" s="185">
        <f t="shared" si="39"/>
        <v>1.5</v>
      </c>
      <c r="BK39" s="185">
        <f t="shared" si="39"/>
        <v>7.4</v>
      </c>
    </row>
    <row r="40" spans="2:63" x14ac:dyDescent="0.2">
      <c r="B40" s="184" t="str">
        <f t="shared" si="40"/>
        <v>Claire Hendrickson</v>
      </c>
      <c r="C40" s="185" t="str">
        <f t="shared" si="36"/>
        <v>F</v>
      </c>
      <c r="D40" s="185" t="str">
        <f t="shared" si="36"/>
        <v>6'3"</v>
      </c>
      <c r="E40" s="200">
        <f t="shared" si="36"/>
        <v>9</v>
      </c>
      <c r="F40" s="200">
        <f t="shared" si="36"/>
        <v>4.0999999999999996</v>
      </c>
      <c r="G40" s="185">
        <f t="shared" si="36"/>
        <v>20.100000000000001</v>
      </c>
      <c r="H40" s="185">
        <f t="shared" si="36"/>
        <v>1.24</v>
      </c>
      <c r="I40" s="185">
        <f t="shared" si="36"/>
        <v>50</v>
      </c>
      <c r="J40" s="185">
        <f t="shared" si="36"/>
        <v>0</v>
      </c>
      <c r="K40" s="185">
        <f t="shared" si="36"/>
        <v>32.200000000000003</v>
      </c>
      <c r="L40" s="185">
        <f t="shared" si="36"/>
        <v>8.6</v>
      </c>
      <c r="M40" s="185">
        <f t="shared" si="37"/>
        <v>8.9</v>
      </c>
      <c r="N40" s="185">
        <f t="shared" si="37"/>
        <v>8.8000000000000007</v>
      </c>
      <c r="O40" s="185">
        <f t="shared" si="37"/>
        <v>0</v>
      </c>
      <c r="P40" s="185">
        <f t="shared" si="37"/>
        <v>44.2</v>
      </c>
      <c r="Q40" s="185">
        <f t="shared" si="37"/>
        <v>0</v>
      </c>
      <c r="R40" s="185">
        <f t="shared" si="37"/>
        <v>1.5</v>
      </c>
      <c r="S40" s="185">
        <f t="shared" si="37"/>
        <v>0</v>
      </c>
      <c r="T40" s="185">
        <f t="shared" si="37"/>
        <v>13.3</v>
      </c>
      <c r="AS40" s="184" t="str">
        <f t="shared" si="41"/>
        <v>Taryn McCutcheon</v>
      </c>
      <c r="AT40" s="185" t="str">
        <f t="shared" si="38"/>
        <v>G</v>
      </c>
      <c r="AU40" s="185" t="str">
        <f t="shared" si="38"/>
        <v>5'8"</v>
      </c>
      <c r="AV40" s="185">
        <f t="shared" si="38"/>
        <v>27</v>
      </c>
      <c r="AW40" s="185">
        <f t="shared" si="38"/>
        <v>29.6</v>
      </c>
      <c r="AX40" s="185">
        <f t="shared" si="38"/>
        <v>27.1</v>
      </c>
      <c r="AY40" s="185">
        <f t="shared" si="38"/>
        <v>0.98</v>
      </c>
      <c r="AZ40" s="185">
        <f t="shared" si="38"/>
        <v>42.2</v>
      </c>
      <c r="BA40" s="185">
        <f t="shared" si="38"/>
        <v>25.9</v>
      </c>
      <c r="BB40" s="185">
        <f t="shared" si="38"/>
        <v>21.5</v>
      </c>
      <c r="BC40" s="185">
        <f t="shared" si="38"/>
        <v>4.8</v>
      </c>
      <c r="BD40" s="185">
        <f t="shared" si="39"/>
        <v>14.6</v>
      </c>
      <c r="BE40" s="185">
        <f t="shared" si="39"/>
        <v>9.6</v>
      </c>
      <c r="BF40" s="185">
        <f t="shared" si="39"/>
        <v>22.5</v>
      </c>
      <c r="BG40" s="185">
        <f t="shared" si="39"/>
        <v>15.4</v>
      </c>
      <c r="BH40" s="185">
        <f t="shared" si="39"/>
        <v>1.34</v>
      </c>
      <c r="BI40" s="185">
        <f t="shared" si="39"/>
        <v>2.9</v>
      </c>
      <c r="BJ40" s="185">
        <f t="shared" si="39"/>
        <v>1</v>
      </c>
      <c r="BK40" s="185">
        <f t="shared" si="39"/>
        <v>4.7</v>
      </c>
    </row>
    <row r="41" spans="2:63" x14ac:dyDescent="0.2">
      <c r="B41" s="196" t="s">
        <v>178</v>
      </c>
      <c r="C41" s="185"/>
      <c r="D41" s="190"/>
      <c r="E41" s="190"/>
      <c r="F41" s="190">
        <f t="shared" ref="F41" si="42">AVERAGE(F$36:F$40)</f>
        <v>15.819999999999999</v>
      </c>
      <c r="G41" s="190">
        <f>SUMPRODUCT(G36:G40,$F$36:$F$40)/SUM($F$36:$F$40)</f>
        <v>25.533628318584075</v>
      </c>
      <c r="H41" s="190">
        <f t="shared" ref="H41:T41" si="43">SUMPRODUCT(H36:H40,$F$36:$F$40)/SUM($F$36:$F$40)</f>
        <v>1.033754740834387</v>
      </c>
      <c r="I41" s="190">
        <f t="shared" si="43"/>
        <v>47.144627054361578</v>
      </c>
      <c r="J41" s="190">
        <f t="shared" si="43"/>
        <v>20.677876106194692</v>
      </c>
      <c r="K41" s="190">
        <f t="shared" si="43"/>
        <v>15.570417193426046</v>
      </c>
      <c r="L41" s="190">
        <f t="shared" si="43"/>
        <v>7.4432364096080912</v>
      </c>
      <c r="M41" s="190">
        <f t="shared" si="43"/>
        <v>15.580910240202277</v>
      </c>
      <c r="N41" s="190">
        <f t="shared" si="43"/>
        <v>11.424778761061948</v>
      </c>
      <c r="O41" s="190">
        <f t="shared" si="43"/>
        <v>14.369405815423518</v>
      </c>
      <c r="P41" s="190">
        <f t="shared" si="43"/>
        <v>16.139317319848296</v>
      </c>
      <c r="Q41" s="190">
        <f t="shared" si="43"/>
        <v>0.90080910240202283</v>
      </c>
      <c r="R41" s="190">
        <f t="shared" si="43"/>
        <v>1.9288242730720608</v>
      </c>
      <c r="S41" s="190">
        <f t="shared" si="43"/>
        <v>3.5704171934260436</v>
      </c>
      <c r="T41" s="190">
        <f t="shared" si="43"/>
        <v>5.7707964601769923</v>
      </c>
      <c r="AS41" s="196" t="s">
        <v>178</v>
      </c>
      <c r="AT41" s="185"/>
      <c r="AU41" s="190"/>
      <c r="AV41" s="190"/>
      <c r="AW41" s="190">
        <f t="shared" ref="AW41" si="44">AVERAGE(AW$36:AW$40)</f>
        <v>22.78</v>
      </c>
      <c r="AX41" s="190">
        <f>SUMPRODUCT(AX36:AX40,$AW$36:$AW$40)/SUM($AW$36:$AW$40)</f>
        <v>22.48050921861282</v>
      </c>
      <c r="AY41" s="190">
        <f t="shared" ref="AY41:BK41" si="45">SUMPRODUCT(AY36:AY40,$AW$36:$AW$40)/SUM($AW$36:$AW$40)</f>
        <v>1.0542844600526777</v>
      </c>
      <c r="AZ41" s="190">
        <f t="shared" si="45"/>
        <v>49.873046532045649</v>
      </c>
      <c r="BA41" s="190">
        <f t="shared" si="45"/>
        <v>21.819315188762072</v>
      </c>
      <c r="BB41" s="190">
        <f t="shared" si="45"/>
        <v>14.756189640035117</v>
      </c>
      <c r="BC41" s="190">
        <f t="shared" si="45"/>
        <v>7.8837576821773485</v>
      </c>
      <c r="BD41" s="190">
        <f t="shared" si="45"/>
        <v>16.235294117647058</v>
      </c>
      <c r="BE41" s="190">
        <f t="shared" si="45"/>
        <v>11.979104477611941</v>
      </c>
      <c r="BF41" s="190">
        <f t="shared" si="45"/>
        <v>15.088410886742757</v>
      </c>
      <c r="BG41" s="190">
        <f t="shared" si="45"/>
        <v>15.340649692712907</v>
      </c>
      <c r="BH41" s="190">
        <f t="shared" si="45"/>
        <v>1.0897717295873572</v>
      </c>
      <c r="BI41" s="190">
        <f t="shared" si="45"/>
        <v>2.1041264266900788</v>
      </c>
      <c r="BJ41" s="190">
        <f t="shared" si="45"/>
        <v>2.4631255487269534</v>
      </c>
      <c r="BK41" s="190">
        <f t="shared" si="45"/>
        <v>5.6097453906935906</v>
      </c>
    </row>
    <row r="42" spans="2:63" x14ac:dyDescent="0.2">
      <c r="B42" s="197" t="s">
        <v>179</v>
      </c>
      <c r="C42" s="185"/>
      <c r="D42" s="190"/>
      <c r="E42" s="190"/>
      <c r="F42" s="190"/>
      <c r="G42" s="190"/>
      <c r="H42" s="190"/>
      <c r="I42" s="190"/>
      <c r="J42" s="190"/>
      <c r="K42" s="190"/>
      <c r="L42" s="190"/>
      <c r="M42" s="190"/>
      <c r="N42" s="190"/>
      <c r="O42" s="190"/>
      <c r="P42" s="190"/>
      <c r="Q42" s="190"/>
      <c r="R42" s="190"/>
      <c r="S42" s="190"/>
      <c r="T42" s="190"/>
      <c r="AS42" s="197" t="s">
        <v>179</v>
      </c>
      <c r="AT42" s="185"/>
      <c r="AU42" s="190"/>
      <c r="AV42" s="190"/>
      <c r="AW42" s="190"/>
      <c r="AX42" s="190"/>
      <c r="AY42" s="190"/>
      <c r="AZ42" s="190"/>
      <c r="BA42" s="190"/>
      <c r="BB42" s="190"/>
      <c r="BC42" s="190"/>
      <c r="BD42" s="190"/>
      <c r="BE42" s="190"/>
      <c r="BF42" s="190"/>
      <c r="BG42" s="190"/>
      <c r="BH42" s="190"/>
      <c r="BI42" s="190"/>
      <c r="BJ42" s="190"/>
      <c r="BK42" s="190"/>
    </row>
    <row r="47" spans="2:63" x14ac:dyDescent="0.2">
      <c r="B47" s="204" t="str">
        <f>B14</f>
        <v>Victoria Gaines</v>
      </c>
      <c r="C47" s="214"/>
      <c r="D47" s="214"/>
      <c r="E47" s="214"/>
      <c r="F47" s="214"/>
      <c r="G47" s="214"/>
      <c r="H47" s="214"/>
      <c r="I47" s="214" t="s">
        <v>182</v>
      </c>
      <c r="J47" s="214"/>
      <c r="K47" s="214"/>
      <c r="L47" s="214"/>
      <c r="M47" s="214"/>
      <c r="N47" s="214"/>
      <c r="O47" s="214"/>
      <c r="P47" s="214"/>
      <c r="Q47" s="214"/>
      <c r="R47" s="214"/>
      <c r="S47" s="214"/>
      <c r="T47" s="214"/>
      <c r="U47" s="214"/>
      <c r="V47" s="214"/>
      <c r="W47" s="215"/>
      <c r="AS47" s="207" t="str">
        <f>B14</f>
        <v>Victoria Gaines</v>
      </c>
      <c r="AT47" s="214"/>
      <c r="AU47" s="214"/>
      <c r="AV47" s="214"/>
      <c r="AW47" s="214"/>
      <c r="AX47" s="214"/>
      <c r="AY47" s="214"/>
      <c r="AZ47" s="214" t="s">
        <v>182</v>
      </c>
      <c r="BA47" s="214"/>
      <c r="BB47" s="214"/>
      <c r="BC47" s="214"/>
      <c r="BD47" s="214"/>
      <c r="BE47" s="214"/>
      <c r="BF47" s="214"/>
      <c r="BG47" s="215"/>
    </row>
    <row r="48" spans="2:63" x14ac:dyDescent="0.2">
      <c r="B48" s="205" t="str">
        <f t="shared" ref="B48:B51" si="46">B15</f>
        <v>Taryn McCutcheon</v>
      </c>
      <c r="C48" s="8"/>
      <c r="D48" s="8"/>
      <c r="E48" s="8"/>
      <c r="F48" s="8"/>
      <c r="G48" s="8"/>
      <c r="H48" s="8"/>
      <c r="I48" s="8" t="s">
        <v>183</v>
      </c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216"/>
      <c r="AS48" s="208" t="str">
        <f t="shared" ref="AS48:AS51" si="47">B15</f>
        <v>Taryn McCutcheon</v>
      </c>
      <c r="AT48" s="8"/>
      <c r="AU48" s="8"/>
      <c r="AV48" s="8"/>
      <c r="AW48" s="8"/>
      <c r="AX48" s="8"/>
      <c r="AY48" s="8"/>
      <c r="AZ48" s="57" t="s">
        <v>186</v>
      </c>
      <c r="BA48" s="8"/>
      <c r="BB48" s="8"/>
      <c r="BC48" s="8"/>
      <c r="BD48" s="8"/>
      <c r="BE48" s="8"/>
      <c r="BF48" s="8"/>
      <c r="BG48" s="216"/>
    </row>
    <row r="49" spans="2:59" x14ac:dyDescent="0.2">
      <c r="B49" s="205" t="str">
        <f t="shared" si="46"/>
        <v>Victoria Gaines</v>
      </c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216"/>
      <c r="AS49" s="208" t="str">
        <f t="shared" si="47"/>
        <v>Victoria Gaines</v>
      </c>
      <c r="AT49" s="8"/>
      <c r="AU49" s="8"/>
      <c r="AV49" s="8"/>
      <c r="AW49" s="8"/>
      <c r="AX49" s="8"/>
      <c r="AY49" s="8"/>
      <c r="AZ49" s="8"/>
      <c r="BA49" s="8"/>
      <c r="BB49" s="8"/>
      <c r="BC49" s="8"/>
      <c r="BD49" s="8"/>
      <c r="BE49" s="8"/>
      <c r="BF49" s="8"/>
      <c r="BG49" s="216"/>
    </row>
    <row r="50" spans="2:59" x14ac:dyDescent="0.2">
      <c r="B50" s="205" t="str">
        <f t="shared" si="46"/>
        <v>Tory Ozment</v>
      </c>
      <c r="C50" s="8"/>
      <c r="D50" s="8"/>
      <c r="E50" s="8"/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216"/>
      <c r="AS50" s="208" t="str">
        <f t="shared" si="47"/>
        <v>Tory Ozment</v>
      </c>
      <c r="AT50" s="8"/>
      <c r="AU50" s="8"/>
      <c r="AV50" s="8"/>
      <c r="AW50" s="8"/>
      <c r="AX50" s="8"/>
      <c r="AY50" s="8"/>
      <c r="AZ50" s="8"/>
      <c r="BA50" s="8"/>
      <c r="BB50" s="8"/>
      <c r="BC50" s="8"/>
      <c r="BD50" s="8"/>
      <c r="BE50" s="8"/>
      <c r="BF50" s="8"/>
      <c r="BG50" s="216"/>
    </row>
    <row r="51" spans="2:59" x14ac:dyDescent="0.2">
      <c r="B51" s="206" t="str">
        <f t="shared" si="46"/>
        <v>Claire Hendrickson</v>
      </c>
      <c r="C51" s="183" t="s">
        <v>10</v>
      </c>
      <c r="D51" s="183" t="s">
        <v>11</v>
      </c>
      <c r="E51" s="183" t="s">
        <v>12</v>
      </c>
      <c r="F51" s="183" t="s">
        <v>96</v>
      </c>
      <c r="G51" s="183" t="s">
        <v>97</v>
      </c>
      <c r="H51" s="183" t="s">
        <v>82</v>
      </c>
      <c r="I51" s="183" t="s">
        <v>98</v>
      </c>
      <c r="J51" s="183" t="s">
        <v>99</v>
      </c>
      <c r="K51" s="183" t="s">
        <v>83</v>
      </c>
      <c r="L51" s="183" t="s">
        <v>19</v>
      </c>
      <c r="M51" s="183" t="s">
        <v>20</v>
      </c>
      <c r="N51" s="183" t="s">
        <v>21</v>
      </c>
      <c r="O51" s="183" t="s">
        <v>22</v>
      </c>
      <c r="P51" s="183" t="s">
        <v>23</v>
      </c>
      <c r="Q51" s="183" t="s">
        <v>100</v>
      </c>
      <c r="R51" s="183" t="s">
        <v>25</v>
      </c>
      <c r="S51" s="183" t="s">
        <v>26</v>
      </c>
      <c r="T51" s="183" t="s">
        <v>27</v>
      </c>
      <c r="U51" s="183" t="s">
        <v>28</v>
      </c>
      <c r="V51" s="183" t="s">
        <v>29</v>
      </c>
      <c r="W51" s="183" t="s">
        <v>9</v>
      </c>
      <c r="AS51" s="209" t="str">
        <f t="shared" si="47"/>
        <v>Claire Hendrickson</v>
      </c>
      <c r="AT51" s="183" t="str">
        <f>AX35</f>
        <v>USG%</v>
      </c>
      <c r="AU51" s="183" t="str">
        <f t="shared" ref="AU51:BG51" si="48">AY35</f>
        <v>PPSA</v>
      </c>
      <c r="AV51" s="183" t="str">
        <f t="shared" si="48"/>
        <v>EFG%</v>
      </c>
      <c r="AW51" s="183" t="str">
        <f t="shared" si="48"/>
        <v>3PTR</v>
      </c>
      <c r="AX51" s="183" t="str">
        <f t="shared" si="48"/>
        <v>FTR</v>
      </c>
      <c r="AY51" s="183" t="str">
        <f t="shared" si="48"/>
        <v>OREB%</v>
      </c>
      <c r="AZ51" s="183" t="str">
        <f t="shared" si="48"/>
        <v>DREB%</v>
      </c>
      <c r="BA51" s="183" t="str">
        <f t="shared" si="48"/>
        <v>TREB%</v>
      </c>
      <c r="BB51" s="183" t="str">
        <f t="shared" si="48"/>
        <v>AST%</v>
      </c>
      <c r="BC51" s="183" t="str">
        <f t="shared" si="48"/>
        <v>TO%</v>
      </c>
      <c r="BD51" s="183" t="str">
        <f t="shared" si="48"/>
        <v>AST/TO</v>
      </c>
      <c r="BE51" s="183" t="str">
        <f t="shared" si="48"/>
        <v>STL%</v>
      </c>
      <c r="BF51" s="183" t="str">
        <f t="shared" si="48"/>
        <v>BLK%</v>
      </c>
      <c r="BG51" s="183" t="str">
        <f t="shared" si="48"/>
        <v>PF%</v>
      </c>
    </row>
    <row r="52" spans="2:59" x14ac:dyDescent="0.2">
      <c r="B52" s="219" t="s">
        <v>180</v>
      </c>
      <c r="C52" s="8">
        <f t="shared" ref="C52:W52" si="49">G19</f>
        <v>31.379815806385601</v>
      </c>
      <c r="D52" s="8">
        <f t="shared" si="49"/>
        <v>72.094967707318503</v>
      </c>
      <c r="E52" s="217">
        <f t="shared" si="49"/>
        <v>0.43525667330592582</v>
      </c>
      <c r="F52" s="8">
        <f t="shared" si="49"/>
        <v>26.353938865615049</v>
      </c>
      <c r="G52" s="8">
        <f t="shared" si="49"/>
        <v>59.009861324339788</v>
      </c>
      <c r="H52" s="217">
        <f t="shared" si="49"/>
        <v>0.44660228433285343</v>
      </c>
      <c r="I52" s="8">
        <f t="shared" si="49"/>
        <v>4.8907418056354226</v>
      </c>
      <c r="J52" s="8">
        <f t="shared" si="49"/>
        <v>14.023458810692853</v>
      </c>
      <c r="K52" s="217">
        <f t="shared" si="49"/>
        <v>0.348754317437453</v>
      </c>
      <c r="L52" s="8">
        <f t="shared" si="49"/>
        <v>18.968991545535395</v>
      </c>
      <c r="M52" s="8">
        <f t="shared" si="49"/>
        <v>25.136650961767725</v>
      </c>
      <c r="N52" s="217">
        <f t="shared" si="49"/>
        <v>0.75463479897886165</v>
      </c>
      <c r="O52" s="8">
        <f t="shared" si="49"/>
        <v>15.769237961765208</v>
      </c>
      <c r="P52" s="8">
        <f t="shared" si="49"/>
        <v>25.578441600756079</v>
      </c>
      <c r="Q52" s="8">
        <f t="shared" si="49"/>
        <v>42.883956368647596</v>
      </c>
      <c r="R52" s="8">
        <f t="shared" si="49"/>
        <v>10.010689904306926</v>
      </c>
      <c r="S52" s="8">
        <f t="shared" si="49"/>
        <v>20.440050045654615</v>
      </c>
      <c r="T52" s="8">
        <f t="shared" si="49"/>
        <v>5.8655406034752176</v>
      </c>
      <c r="U52" s="8">
        <f t="shared" si="49"/>
        <v>7.6503590333377574</v>
      </c>
      <c r="V52" s="210">
        <f t="shared" si="49"/>
        <v>25.834966937717326</v>
      </c>
      <c r="W52" s="216">
        <f t="shared" si="49"/>
        <v>86.349094693671759</v>
      </c>
      <c r="AS52" s="219" t="s">
        <v>180</v>
      </c>
      <c r="AT52" s="8">
        <f>G41</f>
        <v>25.533628318584075</v>
      </c>
      <c r="AU52" s="8">
        <f t="shared" ref="AU52:BG52" si="50">H41</f>
        <v>1.033754740834387</v>
      </c>
      <c r="AV52" s="8">
        <f t="shared" si="50"/>
        <v>47.144627054361578</v>
      </c>
      <c r="AW52" s="8">
        <f t="shared" si="50"/>
        <v>20.677876106194692</v>
      </c>
      <c r="AX52" s="8">
        <f t="shared" si="50"/>
        <v>15.570417193426046</v>
      </c>
      <c r="AY52" s="8">
        <f t="shared" si="50"/>
        <v>7.4432364096080912</v>
      </c>
      <c r="AZ52" s="8">
        <f t="shared" si="50"/>
        <v>15.580910240202277</v>
      </c>
      <c r="BA52" s="8">
        <f t="shared" si="50"/>
        <v>11.424778761061948</v>
      </c>
      <c r="BB52" s="8">
        <f t="shared" si="50"/>
        <v>14.369405815423518</v>
      </c>
      <c r="BC52" s="8">
        <f t="shared" si="50"/>
        <v>16.139317319848296</v>
      </c>
      <c r="BD52" s="8">
        <f t="shared" si="50"/>
        <v>0.90080910240202283</v>
      </c>
      <c r="BE52" s="8">
        <f t="shared" si="50"/>
        <v>1.9288242730720608</v>
      </c>
      <c r="BF52" s="8">
        <f t="shared" si="50"/>
        <v>3.5704171934260436</v>
      </c>
      <c r="BG52" s="216">
        <f t="shared" si="50"/>
        <v>5.7707964601769923</v>
      </c>
    </row>
    <row r="53" spans="2:59" x14ac:dyDescent="0.2">
      <c r="B53" s="219" t="s">
        <v>181</v>
      </c>
      <c r="C53" s="8">
        <f t="shared" ref="C53:W53" si="51">AX19</f>
        <v>32.443557637082428</v>
      </c>
      <c r="D53" s="8">
        <f t="shared" si="51"/>
        <v>70.331051243336958</v>
      </c>
      <c r="E53" s="217">
        <f t="shared" si="51"/>
        <v>0.46129777763212482</v>
      </c>
      <c r="F53" s="8">
        <f t="shared" si="51"/>
        <v>26.427010924673358</v>
      </c>
      <c r="G53" s="8">
        <f t="shared" si="51"/>
        <v>53.870239733738771</v>
      </c>
      <c r="H53" s="217">
        <f t="shared" si="51"/>
        <v>0.49056791013540263</v>
      </c>
      <c r="I53" s="8">
        <f t="shared" si="51"/>
        <v>5.8814115772739317</v>
      </c>
      <c r="J53" s="8">
        <f t="shared" si="51"/>
        <v>17.099863244601341</v>
      </c>
      <c r="K53" s="217">
        <f t="shared" si="51"/>
        <v>0.34394494816388504</v>
      </c>
      <c r="L53" s="8">
        <f t="shared" si="51"/>
        <v>13.875037744865688</v>
      </c>
      <c r="M53" s="8">
        <f t="shared" si="51"/>
        <v>20.249562127722605</v>
      </c>
      <c r="N53" s="217">
        <f t="shared" si="51"/>
        <v>0.68520186546997519</v>
      </c>
      <c r="O53" s="8">
        <f t="shared" si="51"/>
        <v>15.16386968656154</v>
      </c>
      <c r="P53" s="8">
        <f t="shared" si="51"/>
        <v>29.429476641352103</v>
      </c>
      <c r="Q53" s="8">
        <f t="shared" si="51"/>
        <v>44.941247420495579</v>
      </c>
      <c r="R53" s="8">
        <f t="shared" si="51"/>
        <v>14.561757349373035</v>
      </c>
      <c r="S53" s="8">
        <f t="shared" si="51"/>
        <v>14.092791006825927</v>
      </c>
      <c r="T53" s="8">
        <f t="shared" si="51"/>
        <v>7.3617838173383134</v>
      </c>
      <c r="U53" s="8">
        <f t="shared" si="51"/>
        <v>5.3529283187076659</v>
      </c>
      <c r="V53" s="211">
        <f t="shared" si="51"/>
        <v>21.0098149225777</v>
      </c>
      <c r="W53" s="216">
        <f t="shared" si="51"/>
        <v>84.326887552883804</v>
      </c>
      <c r="AS53" s="219" t="s">
        <v>181</v>
      </c>
      <c r="AT53" s="8">
        <f>AX41</f>
        <v>22.48050921861282</v>
      </c>
      <c r="AU53" s="8">
        <f t="shared" ref="AU53:BG53" si="52">AY41</f>
        <v>1.0542844600526777</v>
      </c>
      <c r="AV53" s="8">
        <f t="shared" si="52"/>
        <v>49.873046532045649</v>
      </c>
      <c r="AW53" s="8">
        <f t="shared" si="52"/>
        <v>21.819315188762072</v>
      </c>
      <c r="AX53" s="8">
        <f t="shared" si="52"/>
        <v>14.756189640035117</v>
      </c>
      <c r="AY53" s="8">
        <f t="shared" si="52"/>
        <v>7.8837576821773485</v>
      </c>
      <c r="AZ53" s="8">
        <f t="shared" si="52"/>
        <v>16.235294117647058</v>
      </c>
      <c r="BA53" s="8">
        <f t="shared" si="52"/>
        <v>11.979104477611941</v>
      </c>
      <c r="BB53" s="8">
        <f t="shared" si="52"/>
        <v>15.088410886742757</v>
      </c>
      <c r="BC53" s="8">
        <f t="shared" si="52"/>
        <v>15.340649692712907</v>
      </c>
      <c r="BD53" s="8">
        <f t="shared" si="52"/>
        <v>1.0897717295873572</v>
      </c>
      <c r="BE53" s="8">
        <f t="shared" si="52"/>
        <v>2.1041264266900788</v>
      </c>
      <c r="BF53" s="8">
        <f t="shared" si="52"/>
        <v>2.4631255487269534</v>
      </c>
      <c r="BG53" s="216">
        <f t="shared" si="52"/>
        <v>5.6097453906935906</v>
      </c>
    </row>
    <row r="54" spans="2:59" x14ac:dyDescent="0.2">
      <c r="B54" s="219" t="s">
        <v>187</v>
      </c>
      <c r="C54" s="8"/>
      <c r="D54" s="8"/>
      <c r="E54" s="8"/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216"/>
      <c r="AS54" s="219" t="s">
        <v>187</v>
      </c>
      <c r="AT54" s="8">
        <v>20.539432176656149</v>
      </c>
      <c r="AU54" s="8">
        <v>0.98764233855559791</v>
      </c>
      <c r="AV54" s="8">
        <v>50.816329704510117</v>
      </c>
      <c r="AW54" s="8">
        <v>27.247448894798072</v>
      </c>
      <c r="AX54" s="8">
        <v>11.60549125831076</v>
      </c>
      <c r="AY54" s="8">
        <v>6.2962128475551289</v>
      </c>
      <c r="AZ54" s="8">
        <v>13.671317829457367</v>
      </c>
      <c r="BA54" s="8">
        <v>12.876907001044929</v>
      </c>
      <c r="BB54" s="8">
        <v>15.256404494382023</v>
      </c>
      <c r="BC54" s="8">
        <v>21.882176656151415</v>
      </c>
      <c r="BD54" s="8">
        <v>0.92455861581920906</v>
      </c>
      <c r="BE54" s="8">
        <v>2.3002962962962963</v>
      </c>
      <c r="BF54" s="8">
        <v>1.4161048689138578</v>
      </c>
      <c r="BG54" s="216">
        <v>13.567160493827162</v>
      </c>
    </row>
    <row r="55" spans="2:59" x14ac:dyDescent="0.2">
      <c r="B55" s="204" t="str">
        <f>AS14</f>
        <v>Jenna Allen</v>
      </c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216"/>
      <c r="AS55" s="207" t="str">
        <f>AS14</f>
        <v>Jenna Allen</v>
      </c>
      <c r="AT55" s="8"/>
      <c r="AU55" s="8"/>
      <c r="AV55" s="8"/>
      <c r="AW55" s="8"/>
      <c r="AX55" s="8"/>
      <c r="AY55" s="8"/>
      <c r="AZ55" s="8"/>
      <c r="BA55" s="8"/>
      <c r="BB55" s="8"/>
      <c r="BC55" s="8"/>
      <c r="BD55" s="8"/>
      <c r="BE55" s="8"/>
      <c r="BF55" s="8"/>
      <c r="BG55" s="216"/>
    </row>
    <row r="56" spans="2:59" x14ac:dyDescent="0.2">
      <c r="B56" s="205" t="str">
        <f>AS15</f>
        <v>Nia Clouden</v>
      </c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216"/>
      <c r="AS56" s="208" t="str">
        <f t="shared" ref="AS56:AS59" si="53">AS15</f>
        <v>Nia Clouden</v>
      </c>
      <c r="AT56" s="8"/>
      <c r="AU56" s="8"/>
      <c r="AV56" s="8"/>
      <c r="AW56" s="8"/>
      <c r="AX56" s="8"/>
      <c r="AY56" s="8"/>
      <c r="AZ56" s="8"/>
      <c r="BA56" s="8"/>
      <c r="BB56" s="8"/>
      <c r="BC56" s="8"/>
      <c r="BD56" s="8"/>
      <c r="BE56" s="8"/>
      <c r="BF56" s="8"/>
      <c r="BG56" s="216"/>
    </row>
    <row r="57" spans="2:59" x14ac:dyDescent="0.2">
      <c r="B57" s="205" t="str">
        <f>AS16</f>
        <v>Victoria Gaines</v>
      </c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216"/>
      <c r="AS57" s="208" t="str">
        <f t="shared" si="53"/>
        <v>Victoria Gaines</v>
      </c>
      <c r="AT57" s="8"/>
      <c r="AU57" s="8"/>
      <c r="AV57" s="8"/>
      <c r="AW57" s="8"/>
      <c r="AX57" s="8"/>
      <c r="AY57" s="8"/>
      <c r="AZ57" s="8"/>
      <c r="BA57" s="8"/>
      <c r="BB57" s="8"/>
      <c r="BC57" s="8"/>
      <c r="BD57" s="8"/>
      <c r="BE57" s="8"/>
      <c r="BF57" s="8"/>
      <c r="BG57" s="216"/>
    </row>
    <row r="58" spans="2:59" x14ac:dyDescent="0.2">
      <c r="B58" s="205" t="str">
        <f t="shared" ref="B58:B59" si="54">AS17</f>
        <v>Sidney Cooks</v>
      </c>
      <c r="C58" s="56"/>
      <c r="D58" s="56"/>
      <c r="E58" s="56"/>
      <c r="F58" s="56"/>
      <c r="G58" s="56"/>
      <c r="H58" s="56"/>
      <c r="I58" s="56"/>
      <c r="J58" s="56"/>
      <c r="K58" s="56"/>
      <c r="L58" s="56"/>
      <c r="M58" s="56"/>
      <c r="N58" s="56"/>
      <c r="O58" s="56"/>
      <c r="P58" s="56"/>
      <c r="Q58" s="56"/>
      <c r="R58" s="56"/>
      <c r="S58" s="56"/>
      <c r="T58" s="56"/>
      <c r="U58" s="56"/>
      <c r="V58" s="56"/>
      <c r="W58" s="218"/>
      <c r="AS58" s="208" t="str">
        <f t="shared" si="53"/>
        <v>Sidney Cooks</v>
      </c>
      <c r="AT58" s="56"/>
      <c r="AU58" s="56"/>
      <c r="AV58" s="56"/>
      <c r="AW58" s="56"/>
      <c r="AX58" s="56"/>
      <c r="AY58" s="56"/>
      <c r="AZ58" s="56"/>
      <c r="BA58" s="56"/>
      <c r="BB58" s="56"/>
      <c r="BC58" s="56"/>
      <c r="BD58" s="56"/>
      <c r="BE58" s="56"/>
      <c r="BF58" s="56"/>
      <c r="BG58" s="218"/>
    </row>
    <row r="59" spans="2:59" x14ac:dyDescent="0.2">
      <c r="B59" s="206" t="str">
        <f t="shared" si="54"/>
        <v>Taryn McCutcheon</v>
      </c>
      <c r="AS59" s="209" t="str">
        <f t="shared" si="53"/>
        <v>Taryn McCutcheon</v>
      </c>
    </row>
    <row r="60" spans="2:59" hidden="1" x14ac:dyDescent="0.2">
      <c r="C60" s="4" t="s">
        <v>130</v>
      </c>
      <c r="D60" s="4" t="s">
        <v>131</v>
      </c>
      <c r="E60" t="s">
        <v>132</v>
      </c>
      <c r="F60" t="s">
        <v>133</v>
      </c>
      <c r="G60" t="s">
        <v>134</v>
      </c>
      <c r="H60" t="s">
        <v>135</v>
      </c>
      <c r="I60" t="s">
        <v>136</v>
      </c>
      <c r="J60" t="s">
        <v>137</v>
      </c>
      <c r="K60" t="s">
        <v>138</v>
      </c>
      <c r="L60" t="s">
        <v>139</v>
      </c>
      <c r="M60" t="s">
        <v>140</v>
      </c>
      <c r="N60" t="s">
        <v>141</v>
      </c>
      <c r="O60" t="s">
        <v>142</v>
      </c>
      <c r="P60" t="s">
        <v>143</v>
      </c>
      <c r="Q60" t="s">
        <v>144</v>
      </c>
      <c r="R60" t="s">
        <v>145</v>
      </c>
      <c r="S60" t="s">
        <v>146</v>
      </c>
      <c r="T60" t="s">
        <v>147</v>
      </c>
    </row>
    <row r="61" spans="2:59" hidden="1" x14ac:dyDescent="0.2">
      <c r="B61" s="4" t="s">
        <v>4</v>
      </c>
      <c r="C61" t="s">
        <v>31</v>
      </c>
      <c r="D61" t="s">
        <v>184</v>
      </c>
      <c r="E61">
        <v>33</v>
      </c>
      <c r="F61">
        <v>33.200000000000003</v>
      </c>
      <c r="G61">
        <v>16.3</v>
      </c>
      <c r="H61">
        <v>1.02</v>
      </c>
      <c r="I61">
        <v>48.8</v>
      </c>
      <c r="J61">
        <v>65.599999999999994</v>
      </c>
      <c r="K61">
        <v>16</v>
      </c>
      <c r="L61">
        <v>1.4</v>
      </c>
      <c r="M61">
        <v>8.1</v>
      </c>
      <c r="N61">
        <v>4.7</v>
      </c>
      <c r="O61">
        <v>20.2</v>
      </c>
      <c r="P61">
        <v>18.2</v>
      </c>
      <c r="Q61">
        <v>1.88</v>
      </c>
      <c r="R61">
        <v>3.2</v>
      </c>
      <c r="S61">
        <v>0.6</v>
      </c>
      <c r="T61">
        <v>2.2000000000000002</v>
      </c>
    </row>
    <row r="62" spans="2:59" hidden="1" x14ac:dyDescent="0.2">
      <c r="B62" t="s">
        <v>58</v>
      </c>
      <c r="C62" t="s">
        <v>31</v>
      </c>
      <c r="D62" t="s">
        <v>155</v>
      </c>
      <c r="E62">
        <v>27</v>
      </c>
      <c r="F62">
        <v>29.6</v>
      </c>
      <c r="G62">
        <v>27.1</v>
      </c>
      <c r="H62">
        <v>0.98</v>
      </c>
      <c r="I62">
        <v>42.2</v>
      </c>
      <c r="J62">
        <v>25.9</v>
      </c>
      <c r="K62">
        <v>21.5</v>
      </c>
      <c r="L62">
        <v>4.8</v>
      </c>
      <c r="M62">
        <v>14.6</v>
      </c>
      <c r="N62">
        <v>9.6</v>
      </c>
      <c r="O62">
        <v>22.5</v>
      </c>
      <c r="P62">
        <v>15.4</v>
      </c>
      <c r="Q62">
        <v>1.34</v>
      </c>
      <c r="R62">
        <v>2.9</v>
      </c>
      <c r="S62">
        <v>1</v>
      </c>
      <c r="T62">
        <v>4.7</v>
      </c>
    </row>
    <row r="63" spans="2:59" hidden="1" x14ac:dyDescent="0.2">
      <c r="B63" t="s">
        <v>59</v>
      </c>
      <c r="C63" t="s">
        <v>31</v>
      </c>
      <c r="D63" t="s">
        <v>155</v>
      </c>
      <c r="E63">
        <v>33</v>
      </c>
      <c r="F63">
        <v>29.5</v>
      </c>
      <c r="G63">
        <v>20.9</v>
      </c>
      <c r="H63">
        <v>1.0900000000000001</v>
      </c>
      <c r="I63">
        <v>47.9</v>
      </c>
      <c r="J63">
        <v>15.7</v>
      </c>
      <c r="K63">
        <v>25.7</v>
      </c>
      <c r="L63">
        <v>2.6</v>
      </c>
      <c r="M63">
        <v>10.8</v>
      </c>
      <c r="N63">
        <v>6.7</v>
      </c>
      <c r="O63">
        <v>24.2</v>
      </c>
      <c r="P63">
        <v>16.100000000000001</v>
      </c>
      <c r="Q63">
        <v>1.86</v>
      </c>
      <c r="R63">
        <v>2.2000000000000002</v>
      </c>
      <c r="S63">
        <v>0.7</v>
      </c>
      <c r="T63">
        <v>4.4000000000000004</v>
      </c>
    </row>
    <row r="64" spans="2:59" hidden="1" x14ac:dyDescent="0.2">
      <c r="B64" t="s">
        <v>60</v>
      </c>
      <c r="C64" t="s">
        <v>37</v>
      </c>
      <c r="D64" t="s">
        <v>154</v>
      </c>
      <c r="E64">
        <v>33</v>
      </c>
      <c r="F64">
        <v>27</v>
      </c>
      <c r="G64">
        <v>22.1</v>
      </c>
      <c r="H64">
        <v>1.1399999999999999</v>
      </c>
      <c r="I64">
        <v>54.7</v>
      </c>
      <c r="J64">
        <v>23.8</v>
      </c>
      <c r="K64">
        <v>11.2</v>
      </c>
      <c r="L64">
        <v>7.3</v>
      </c>
      <c r="M64">
        <v>19.100000000000001</v>
      </c>
      <c r="N64">
        <v>13.1</v>
      </c>
      <c r="O64">
        <v>14.2</v>
      </c>
      <c r="P64">
        <v>13.6</v>
      </c>
      <c r="Q64">
        <v>1.1100000000000001</v>
      </c>
      <c r="R64">
        <v>1.7</v>
      </c>
      <c r="S64">
        <v>2.5</v>
      </c>
      <c r="T64">
        <v>5.3</v>
      </c>
    </row>
    <row r="65" spans="2:27" hidden="1" x14ac:dyDescent="0.2">
      <c r="B65" t="s">
        <v>61</v>
      </c>
      <c r="C65" t="s">
        <v>40</v>
      </c>
      <c r="D65" t="s">
        <v>152</v>
      </c>
      <c r="E65">
        <v>33</v>
      </c>
      <c r="F65">
        <v>22.3</v>
      </c>
      <c r="G65">
        <v>15.7</v>
      </c>
      <c r="H65">
        <v>1.05</v>
      </c>
      <c r="I65">
        <v>52.2</v>
      </c>
      <c r="J65">
        <v>22.2</v>
      </c>
      <c r="K65">
        <v>10.5</v>
      </c>
      <c r="L65">
        <v>11.4</v>
      </c>
      <c r="M65">
        <v>14.6</v>
      </c>
      <c r="N65">
        <v>13</v>
      </c>
      <c r="O65">
        <v>15.3</v>
      </c>
      <c r="P65">
        <v>17.8</v>
      </c>
      <c r="Q65">
        <v>1.43</v>
      </c>
      <c r="R65">
        <v>2</v>
      </c>
      <c r="S65">
        <v>2.5</v>
      </c>
      <c r="T65">
        <v>5.9</v>
      </c>
    </row>
    <row r="66" spans="2:27" hidden="1" x14ac:dyDescent="0.2">
      <c r="B66" t="s">
        <v>62</v>
      </c>
      <c r="C66" t="s">
        <v>40</v>
      </c>
      <c r="D66" t="s">
        <v>185</v>
      </c>
      <c r="E66">
        <v>30</v>
      </c>
      <c r="F66">
        <v>18.8</v>
      </c>
      <c r="G66">
        <v>24.9</v>
      </c>
      <c r="H66">
        <v>1.1000000000000001</v>
      </c>
      <c r="I66">
        <v>53.1</v>
      </c>
      <c r="J66">
        <v>22.8</v>
      </c>
      <c r="K66">
        <v>9</v>
      </c>
      <c r="L66">
        <v>8.1</v>
      </c>
      <c r="M66">
        <v>17.7</v>
      </c>
      <c r="N66">
        <v>12.8</v>
      </c>
      <c r="O66">
        <v>11.5</v>
      </c>
      <c r="P66">
        <v>13.4</v>
      </c>
      <c r="Q66">
        <v>0.78</v>
      </c>
      <c r="R66">
        <v>1.3</v>
      </c>
      <c r="S66">
        <v>5.5</v>
      </c>
      <c r="T66">
        <v>5.6</v>
      </c>
    </row>
    <row r="67" spans="2:27" hidden="1" x14ac:dyDescent="0.2">
      <c r="B67" t="s">
        <v>63</v>
      </c>
      <c r="C67" t="s">
        <v>40</v>
      </c>
      <c r="D67" t="s">
        <v>149</v>
      </c>
      <c r="E67">
        <v>28</v>
      </c>
      <c r="F67">
        <v>16.2</v>
      </c>
      <c r="G67">
        <v>21.2</v>
      </c>
      <c r="H67">
        <v>1</v>
      </c>
      <c r="I67">
        <v>48.9</v>
      </c>
      <c r="J67">
        <v>9.4</v>
      </c>
      <c r="K67">
        <v>20.9</v>
      </c>
      <c r="L67">
        <v>9.4</v>
      </c>
      <c r="M67">
        <v>15</v>
      </c>
      <c r="N67">
        <v>12.1</v>
      </c>
      <c r="O67">
        <v>6.9</v>
      </c>
      <c r="P67">
        <v>17</v>
      </c>
      <c r="Q67">
        <v>0.49</v>
      </c>
      <c r="R67">
        <v>2.4</v>
      </c>
      <c r="S67">
        <v>1.5</v>
      </c>
      <c r="T67">
        <v>7.4</v>
      </c>
    </row>
    <row r="68" spans="2:27" hidden="1" x14ac:dyDescent="0.2">
      <c r="B68" t="s">
        <v>65</v>
      </c>
      <c r="C68" t="s">
        <v>40</v>
      </c>
      <c r="D68" t="s">
        <v>149</v>
      </c>
      <c r="E68">
        <v>31</v>
      </c>
      <c r="F68">
        <v>14.7</v>
      </c>
      <c r="G68">
        <v>14.8</v>
      </c>
      <c r="H68">
        <v>0.95</v>
      </c>
      <c r="I68">
        <v>47.5</v>
      </c>
      <c r="J68">
        <v>4.4000000000000004</v>
      </c>
      <c r="K68">
        <v>14.3</v>
      </c>
      <c r="L68">
        <v>8.6</v>
      </c>
      <c r="M68">
        <v>11.1</v>
      </c>
      <c r="N68">
        <v>9.8000000000000007</v>
      </c>
      <c r="O68">
        <v>11.3</v>
      </c>
      <c r="P68">
        <v>20.2</v>
      </c>
      <c r="Q68">
        <v>1.03</v>
      </c>
      <c r="R68">
        <v>1.8</v>
      </c>
      <c r="S68">
        <v>0.6</v>
      </c>
      <c r="T68">
        <v>6.1</v>
      </c>
    </row>
    <row r="69" spans="2:27" hidden="1" x14ac:dyDescent="0.2">
      <c r="B69" t="s">
        <v>66</v>
      </c>
      <c r="C69" t="s">
        <v>40</v>
      </c>
      <c r="D69" t="s">
        <v>152</v>
      </c>
      <c r="E69">
        <v>19</v>
      </c>
      <c r="F69">
        <v>11.3</v>
      </c>
      <c r="G69">
        <v>20.2</v>
      </c>
      <c r="H69">
        <v>1.25</v>
      </c>
      <c r="I69">
        <v>58.7</v>
      </c>
      <c r="J69">
        <v>49.3</v>
      </c>
      <c r="K69">
        <v>20.7</v>
      </c>
      <c r="L69">
        <v>1.5</v>
      </c>
      <c r="M69">
        <v>9.1999999999999993</v>
      </c>
      <c r="N69">
        <v>5.3</v>
      </c>
      <c r="O69">
        <v>22.3</v>
      </c>
      <c r="P69">
        <v>16.3</v>
      </c>
      <c r="Q69">
        <v>1.67</v>
      </c>
      <c r="R69">
        <v>3.8</v>
      </c>
      <c r="S69">
        <v>0.4</v>
      </c>
      <c r="T69">
        <v>6.7</v>
      </c>
    </row>
    <row r="70" spans="2:27" hidden="1" x14ac:dyDescent="0.2">
      <c r="B70" t="s">
        <v>68</v>
      </c>
      <c r="C70" t="s">
        <v>40</v>
      </c>
      <c r="D70" t="s">
        <v>154</v>
      </c>
      <c r="E70">
        <v>19</v>
      </c>
      <c r="F70">
        <v>7.8</v>
      </c>
      <c r="G70">
        <v>25.5</v>
      </c>
      <c r="H70">
        <v>0.81</v>
      </c>
      <c r="I70">
        <v>35.700000000000003</v>
      </c>
      <c r="J70">
        <v>1.5</v>
      </c>
      <c r="K70">
        <v>16</v>
      </c>
      <c r="L70">
        <v>13.7</v>
      </c>
      <c r="M70">
        <v>12.6</v>
      </c>
      <c r="N70">
        <v>13.1</v>
      </c>
      <c r="O70">
        <v>4.9000000000000004</v>
      </c>
      <c r="P70">
        <v>17.399999999999999</v>
      </c>
      <c r="Q70">
        <v>0.28999999999999998</v>
      </c>
      <c r="R70">
        <v>1.5</v>
      </c>
      <c r="S70">
        <v>5.9</v>
      </c>
      <c r="T70">
        <v>6.7</v>
      </c>
    </row>
    <row r="71" spans="2:27" hidden="1" x14ac:dyDescent="0.2">
      <c r="B71" t="s">
        <v>69</v>
      </c>
      <c r="C71" t="s">
        <v>31</v>
      </c>
      <c r="D71" t="s">
        <v>148</v>
      </c>
      <c r="E71">
        <v>20</v>
      </c>
      <c r="F71">
        <v>5.7</v>
      </c>
      <c r="G71">
        <v>14.1</v>
      </c>
      <c r="H71">
        <v>1.23</v>
      </c>
      <c r="I71">
        <v>62</v>
      </c>
      <c r="J71">
        <v>65.5</v>
      </c>
      <c r="K71">
        <v>10.6</v>
      </c>
      <c r="L71">
        <v>0</v>
      </c>
      <c r="M71">
        <v>5.8</v>
      </c>
      <c r="N71">
        <v>2.9</v>
      </c>
      <c r="O71">
        <v>7.6</v>
      </c>
      <c r="P71">
        <v>23.6</v>
      </c>
      <c r="Q71">
        <v>0.62</v>
      </c>
      <c r="R71">
        <v>2.4</v>
      </c>
      <c r="S71">
        <v>0</v>
      </c>
      <c r="T71">
        <v>6.8</v>
      </c>
    </row>
    <row r="72" spans="2:27" hidden="1" x14ac:dyDescent="0.2">
      <c r="B72" t="s">
        <v>70</v>
      </c>
      <c r="C72" t="s">
        <v>40</v>
      </c>
      <c r="D72" t="s">
        <v>154</v>
      </c>
      <c r="E72">
        <v>9</v>
      </c>
      <c r="F72">
        <v>4.0999999999999996</v>
      </c>
      <c r="G72">
        <v>20.100000000000001</v>
      </c>
      <c r="H72">
        <v>1.24</v>
      </c>
      <c r="I72">
        <v>50</v>
      </c>
      <c r="J72">
        <v>0</v>
      </c>
      <c r="K72">
        <v>32.200000000000003</v>
      </c>
      <c r="L72">
        <v>8.6</v>
      </c>
      <c r="M72">
        <v>8.9</v>
      </c>
      <c r="N72">
        <v>8.8000000000000007</v>
      </c>
      <c r="O72">
        <v>0</v>
      </c>
      <c r="P72">
        <v>44.2</v>
      </c>
      <c r="Q72">
        <v>0</v>
      </c>
      <c r="R72">
        <v>1.5</v>
      </c>
      <c r="S72">
        <v>0</v>
      </c>
      <c r="T72">
        <v>13.3</v>
      </c>
    </row>
    <row r="73" spans="2:27" hidden="1" x14ac:dyDescent="0.2">
      <c r="B73" t="s">
        <v>71</v>
      </c>
      <c r="C73" t="s">
        <v>31</v>
      </c>
      <c r="D73" t="s">
        <v>155</v>
      </c>
      <c r="E73">
        <v>3</v>
      </c>
      <c r="F73">
        <v>1.7</v>
      </c>
      <c r="G73">
        <v>18.8</v>
      </c>
      <c r="H73">
        <v>0</v>
      </c>
      <c r="I73">
        <v>0</v>
      </c>
      <c r="J73">
        <v>100</v>
      </c>
      <c r="K73">
        <v>0</v>
      </c>
      <c r="L73">
        <v>0</v>
      </c>
      <c r="M73">
        <v>43.9</v>
      </c>
      <c r="N73">
        <v>21.6</v>
      </c>
      <c r="O73">
        <v>29.3</v>
      </c>
      <c r="P73">
        <v>50</v>
      </c>
      <c r="Q73">
        <v>1</v>
      </c>
      <c r="R73">
        <v>0</v>
      </c>
      <c r="S73">
        <v>19.3</v>
      </c>
      <c r="T73">
        <v>22</v>
      </c>
    </row>
    <row r="74" spans="2:27" hidden="1" x14ac:dyDescent="0.2">
      <c r="B74" t="s">
        <v>73</v>
      </c>
      <c r="D74" t="s">
        <v>149</v>
      </c>
    </row>
    <row r="75" spans="2:27" hidden="1" x14ac:dyDescent="0.2"/>
    <row r="76" spans="2:27" hidden="1" x14ac:dyDescent="0.2">
      <c r="C76" s="4" t="s">
        <v>130</v>
      </c>
      <c r="D76" s="4" t="s">
        <v>131</v>
      </c>
      <c r="E76" t="s">
        <v>132</v>
      </c>
      <c r="F76" t="s">
        <v>133</v>
      </c>
      <c r="G76" t="s">
        <v>156</v>
      </c>
      <c r="H76" t="s">
        <v>157</v>
      </c>
      <c r="I76" t="s">
        <v>158</v>
      </c>
      <c r="J76" t="s">
        <v>159</v>
      </c>
      <c r="K76" t="s">
        <v>160</v>
      </c>
      <c r="L76" t="s">
        <v>161</v>
      </c>
      <c r="M76" t="s">
        <v>162</v>
      </c>
      <c r="N76" t="s">
        <v>163</v>
      </c>
      <c r="O76" t="s">
        <v>164</v>
      </c>
      <c r="P76" t="s">
        <v>165</v>
      </c>
      <c r="Q76" t="s">
        <v>166</v>
      </c>
      <c r="R76" t="s">
        <v>167</v>
      </c>
      <c r="S76" t="s">
        <v>168</v>
      </c>
      <c r="T76" t="s">
        <v>169</v>
      </c>
      <c r="U76" t="s">
        <v>170</v>
      </c>
      <c r="V76" t="s">
        <v>171</v>
      </c>
      <c r="W76" t="s">
        <v>172</v>
      </c>
      <c r="X76" t="s">
        <v>173</v>
      </c>
      <c r="Y76" t="s">
        <v>174</v>
      </c>
      <c r="Z76" t="s">
        <v>175</v>
      </c>
      <c r="AA76" t="s">
        <v>176</v>
      </c>
    </row>
    <row r="77" spans="2:27" hidden="1" x14ac:dyDescent="0.2">
      <c r="B77" s="4" t="s">
        <v>4</v>
      </c>
      <c r="C77" t="s">
        <v>31</v>
      </c>
      <c r="D77" t="s">
        <v>184</v>
      </c>
      <c r="E77">
        <v>33</v>
      </c>
      <c r="F77">
        <v>33.200000000000003</v>
      </c>
      <c r="G77">
        <v>3.2</v>
      </c>
      <c r="H77">
        <v>8.9</v>
      </c>
      <c r="I77">
        <v>35.4</v>
      </c>
      <c r="J77">
        <v>0.8</v>
      </c>
      <c r="K77">
        <v>2.7</v>
      </c>
      <c r="L77">
        <v>27.8</v>
      </c>
      <c r="M77">
        <v>2.4</v>
      </c>
      <c r="N77">
        <v>6.2</v>
      </c>
      <c r="O77">
        <v>38.700000000000003</v>
      </c>
      <c r="P77">
        <v>0.9</v>
      </c>
      <c r="Q77">
        <v>1.1000000000000001</v>
      </c>
      <c r="R77">
        <v>83.3</v>
      </c>
      <c r="S77">
        <v>0.4</v>
      </c>
      <c r="T77">
        <v>2.5</v>
      </c>
      <c r="U77">
        <v>2.9</v>
      </c>
      <c r="V77">
        <v>3.9</v>
      </c>
      <c r="W77">
        <v>2.1</v>
      </c>
      <c r="X77">
        <v>1.9</v>
      </c>
      <c r="Y77">
        <v>0.2</v>
      </c>
      <c r="Z77">
        <v>1.3</v>
      </c>
      <c r="AA77">
        <v>9.6</v>
      </c>
    </row>
    <row r="78" spans="2:27" hidden="1" x14ac:dyDescent="0.2">
      <c r="B78" t="s">
        <v>58</v>
      </c>
      <c r="C78" t="s">
        <v>31</v>
      </c>
      <c r="D78" t="s">
        <v>155</v>
      </c>
      <c r="E78">
        <v>27</v>
      </c>
      <c r="F78">
        <v>29.6</v>
      </c>
      <c r="G78">
        <v>4.5999999999999996</v>
      </c>
      <c r="H78">
        <v>12.1</v>
      </c>
      <c r="I78">
        <v>37.5</v>
      </c>
      <c r="J78">
        <v>3.4</v>
      </c>
      <c r="K78">
        <v>8.4</v>
      </c>
      <c r="L78">
        <v>40.5</v>
      </c>
      <c r="M78">
        <v>1.1000000000000001</v>
      </c>
      <c r="N78">
        <v>3.7</v>
      </c>
      <c r="O78">
        <v>30.7</v>
      </c>
      <c r="P78">
        <v>3.9</v>
      </c>
      <c r="Q78">
        <v>4.9000000000000004</v>
      </c>
      <c r="R78">
        <v>79.400000000000006</v>
      </c>
      <c r="S78">
        <v>1.3</v>
      </c>
      <c r="T78">
        <v>3.9</v>
      </c>
      <c r="U78">
        <v>5.3</v>
      </c>
      <c r="V78">
        <v>3.5</v>
      </c>
      <c r="W78">
        <v>2.6</v>
      </c>
      <c r="X78">
        <v>1.6</v>
      </c>
      <c r="Y78">
        <v>0.3</v>
      </c>
      <c r="Z78">
        <v>2.5</v>
      </c>
      <c r="AA78">
        <v>14.1</v>
      </c>
    </row>
    <row r="79" spans="2:27" hidden="1" x14ac:dyDescent="0.2">
      <c r="B79" t="s">
        <v>59</v>
      </c>
      <c r="C79" t="s">
        <v>31</v>
      </c>
      <c r="D79" t="s">
        <v>155</v>
      </c>
      <c r="E79">
        <v>33</v>
      </c>
      <c r="F79">
        <v>29.5</v>
      </c>
      <c r="G79">
        <v>3.8</v>
      </c>
      <c r="H79">
        <v>8.6</v>
      </c>
      <c r="I79">
        <v>44.2</v>
      </c>
      <c r="J79">
        <v>3.2</v>
      </c>
      <c r="K79">
        <v>6.9</v>
      </c>
      <c r="L79">
        <v>46.1</v>
      </c>
      <c r="M79">
        <v>0.6</v>
      </c>
      <c r="N79">
        <v>1.7</v>
      </c>
      <c r="O79">
        <v>36.799999999999997</v>
      </c>
      <c r="P79">
        <v>3.8</v>
      </c>
      <c r="Q79">
        <v>5</v>
      </c>
      <c r="R79">
        <v>74.7</v>
      </c>
      <c r="S79">
        <v>0.7</v>
      </c>
      <c r="T79">
        <v>2.9</v>
      </c>
      <c r="U79">
        <v>3.6</v>
      </c>
      <c r="V79">
        <v>3.9</v>
      </c>
      <c r="W79">
        <v>2.1</v>
      </c>
      <c r="X79">
        <v>1.2</v>
      </c>
      <c r="Y79">
        <v>0.2</v>
      </c>
      <c r="Z79">
        <v>2.4</v>
      </c>
      <c r="AA79">
        <v>12</v>
      </c>
    </row>
    <row r="80" spans="2:27" hidden="1" x14ac:dyDescent="0.2">
      <c r="B80" t="s">
        <v>60</v>
      </c>
      <c r="C80" t="s">
        <v>37</v>
      </c>
      <c r="D80" t="s">
        <v>154</v>
      </c>
      <c r="E80">
        <v>33</v>
      </c>
      <c r="F80">
        <v>27</v>
      </c>
      <c r="G80">
        <v>5</v>
      </c>
      <c r="H80">
        <v>10</v>
      </c>
      <c r="I80">
        <v>49.8</v>
      </c>
      <c r="J80">
        <v>4</v>
      </c>
      <c r="K80">
        <v>7.4</v>
      </c>
      <c r="L80">
        <v>54.3</v>
      </c>
      <c r="M80">
        <v>1</v>
      </c>
      <c r="N80">
        <v>2.6</v>
      </c>
      <c r="O80">
        <v>37.200000000000003</v>
      </c>
      <c r="P80">
        <v>1.6</v>
      </c>
      <c r="Q80">
        <v>2</v>
      </c>
      <c r="R80">
        <v>80</v>
      </c>
      <c r="S80">
        <v>1.8</v>
      </c>
      <c r="T80">
        <v>4.7</v>
      </c>
      <c r="U80">
        <v>6.5</v>
      </c>
      <c r="V80">
        <v>1.9</v>
      </c>
      <c r="W80">
        <v>1.7</v>
      </c>
      <c r="X80">
        <v>0.8</v>
      </c>
      <c r="Y80">
        <v>0.7</v>
      </c>
      <c r="Z80">
        <v>2.6</v>
      </c>
      <c r="AA80">
        <v>12.5</v>
      </c>
    </row>
    <row r="81" spans="2:27" hidden="1" x14ac:dyDescent="0.2">
      <c r="B81" t="s">
        <v>61</v>
      </c>
      <c r="C81" t="s">
        <v>40</v>
      </c>
      <c r="D81" t="s">
        <v>152</v>
      </c>
      <c r="E81">
        <v>33</v>
      </c>
      <c r="F81">
        <v>22.3</v>
      </c>
      <c r="G81">
        <v>2.7</v>
      </c>
      <c r="H81">
        <v>5.6</v>
      </c>
      <c r="I81">
        <v>48.4</v>
      </c>
      <c r="J81">
        <v>2.2999999999999998</v>
      </c>
      <c r="K81">
        <v>4.3</v>
      </c>
      <c r="L81">
        <v>53.9</v>
      </c>
      <c r="M81">
        <v>0.4</v>
      </c>
      <c r="N81">
        <v>1.4</v>
      </c>
      <c r="O81">
        <v>31.1</v>
      </c>
      <c r="P81">
        <v>0.5</v>
      </c>
      <c r="Q81">
        <v>1.1000000000000001</v>
      </c>
      <c r="R81">
        <v>51.4</v>
      </c>
      <c r="S81">
        <v>2.4</v>
      </c>
      <c r="T81">
        <v>3</v>
      </c>
      <c r="U81">
        <v>5.4</v>
      </c>
      <c r="V81">
        <v>1.9</v>
      </c>
      <c r="W81">
        <v>1.3</v>
      </c>
      <c r="X81">
        <v>0.8</v>
      </c>
      <c r="Y81">
        <v>0.6</v>
      </c>
      <c r="Z81">
        <v>2.4</v>
      </c>
      <c r="AA81">
        <v>6.4</v>
      </c>
    </row>
    <row r="82" spans="2:27" hidden="1" x14ac:dyDescent="0.2">
      <c r="B82" t="s">
        <v>62</v>
      </c>
      <c r="C82" t="s">
        <v>40</v>
      </c>
      <c r="D82" t="s">
        <v>185</v>
      </c>
      <c r="E82">
        <v>30</v>
      </c>
      <c r="F82">
        <v>18.8</v>
      </c>
      <c r="G82">
        <v>3.9</v>
      </c>
      <c r="H82">
        <v>8</v>
      </c>
      <c r="I82">
        <v>48.1</v>
      </c>
      <c r="J82">
        <v>3.1</v>
      </c>
      <c r="K82">
        <v>6.1</v>
      </c>
      <c r="L82">
        <v>50.5</v>
      </c>
      <c r="M82">
        <v>0.8</v>
      </c>
      <c r="N82">
        <v>2</v>
      </c>
      <c r="O82">
        <v>40.700000000000003</v>
      </c>
      <c r="P82">
        <v>1</v>
      </c>
      <c r="Q82">
        <v>1.3</v>
      </c>
      <c r="R82">
        <v>76.3</v>
      </c>
      <c r="S82">
        <v>1.4</v>
      </c>
      <c r="T82">
        <v>3</v>
      </c>
      <c r="U82">
        <v>4.5</v>
      </c>
      <c r="V82">
        <v>1</v>
      </c>
      <c r="W82">
        <v>1.3</v>
      </c>
      <c r="X82">
        <v>0.4</v>
      </c>
      <c r="Y82">
        <v>1.1000000000000001</v>
      </c>
      <c r="Z82">
        <v>1.9</v>
      </c>
      <c r="AA82">
        <v>9.5</v>
      </c>
    </row>
    <row r="83" spans="2:27" hidden="1" x14ac:dyDescent="0.2">
      <c r="B83" t="s">
        <v>63</v>
      </c>
      <c r="C83" t="s">
        <v>40</v>
      </c>
      <c r="D83" t="s">
        <v>149</v>
      </c>
      <c r="E83">
        <v>28</v>
      </c>
      <c r="F83">
        <v>16.2</v>
      </c>
      <c r="G83">
        <v>2.2999999999999998</v>
      </c>
      <c r="H83">
        <v>4.9000000000000004</v>
      </c>
      <c r="I83">
        <v>47.1</v>
      </c>
      <c r="J83">
        <v>2.1</v>
      </c>
      <c r="K83">
        <v>4.4000000000000004</v>
      </c>
      <c r="L83">
        <v>49.2</v>
      </c>
      <c r="M83">
        <v>0.2</v>
      </c>
      <c r="N83">
        <v>0.6</v>
      </c>
      <c r="O83">
        <v>31.2</v>
      </c>
      <c r="P83">
        <v>1.3</v>
      </c>
      <c r="Q83">
        <v>2.4</v>
      </c>
      <c r="R83">
        <v>52.9</v>
      </c>
      <c r="S83">
        <v>1.4</v>
      </c>
      <c r="T83">
        <v>2.2000000000000002</v>
      </c>
      <c r="U83">
        <v>3.6</v>
      </c>
      <c r="V83">
        <v>0.6</v>
      </c>
      <c r="W83">
        <v>1.2</v>
      </c>
      <c r="X83">
        <v>0.7</v>
      </c>
      <c r="Y83">
        <v>0.2</v>
      </c>
      <c r="Z83">
        <v>2.2000000000000002</v>
      </c>
      <c r="AA83">
        <v>6.1</v>
      </c>
    </row>
    <row r="84" spans="2:27" hidden="1" x14ac:dyDescent="0.2">
      <c r="B84" t="s">
        <v>65</v>
      </c>
      <c r="C84" t="s">
        <v>40</v>
      </c>
      <c r="D84" t="s">
        <v>149</v>
      </c>
      <c r="E84">
        <v>31</v>
      </c>
      <c r="F84">
        <v>14.7</v>
      </c>
      <c r="G84">
        <v>1.5</v>
      </c>
      <c r="H84">
        <v>3.2</v>
      </c>
      <c r="I84">
        <v>46.5</v>
      </c>
      <c r="J84">
        <v>1.4</v>
      </c>
      <c r="K84">
        <v>3</v>
      </c>
      <c r="L84">
        <v>46.8</v>
      </c>
      <c r="M84">
        <v>0.1</v>
      </c>
      <c r="N84">
        <v>0.2</v>
      </c>
      <c r="O84">
        <v>40</v>
      </c>
      <c r="P84">
        <v>0.5</v>
      </c>
      <c r="Q84">
        <v>1.1000000000000001</v>
      </c>
      <c r="R84">
        <v>45.5</v>
      </c>
      <c r="S84">
        <v>1.2</v>
      </c>
      <c r="T84">
        <v>1.5</v>
      </c>
      <c r="U84">
        <v>2.7</v>
      </c>
      <c r="V84">
        <v>1</v>
      </c>
      <c r="W84">
        <v>0.9</v>
      </c>
      <c r="X84">
        <v>0.5</v>
      </c>
      <c r="Y84">
        <v>0.1</v>
      </c>
      <c r="Z84">
        <v>1.6</v>
      </c>
      <c r="AA84">
        <v>3.5</v>
      </c>
    </row>
    <row r="85" spans="2:27" hidden="1" x14ac:dyDescent="0.2">
      <c r="B85" t="s">
        <v>66</v>
      </c>
      <c r="C85" t="s">
        <v>40</v>
      </c>
      <c r="D85" t="s">
        <v>152</v>
      </c>
      <c r="E85">
        <v>19</v>
      </c>
      <c r="F85">
        <v>11.3</v>
      </c>
      <c r="G85">
        <v>1.8</v>
      </c>
      <c r="H85">
        <v>3.6</v>
      </c>
      <c r="I85">
        <v>49.3</v>
      </c>
      <c r="J85">
        <v>1.1000000000000001</v>
      </c>
      <c r="K85">
        <v>1.6</v>
      </c>
      <c r="L85">
        <v>67.7</v>
      </c>
      <c r="M85">
        <v>0.7</v>
      </c>
      <c r="N85">
        <v>2</v>
      </c>
      <c r="O85">
        <v>34.200000000000003</v>
      </c>
      <c r="P85">
        <v>0.8</v>
      </c>
      <c r="Q85">
        <v>0.9</v>
      </c>
      <c r="R85">
        <v>88.2</v>
      </c>
      <c r="S85">
        <v>0.2</v>
      </c>
      <c r="T85">
        <v>0.9</v>
      </c>
      <c r="U85">
        <v>1.1000000000000001</v>
      </c>
      <c r="V85">
        <v>1.3</v>
      </c>
      <c r="W85">
        <v>0.8</v>
      </c>
      <c r="X85">
        <v>0.8</v>
      </c>
      <c r="Y85">
        <v>0.1</v>
      </c>
      <c r="Z85">
        <v>1.4</v>
      </c>
      <c r="AA85">
        <v>5.0999999999999996</v>
      </c>
    </row>
    <row r="86" spans="2:27" hidden="1" x14ac:dyDescent="0.2">
      <c r="B86" t="s">
        <v>68</v>
      </c>
      <c r="C86" t="s">
        <v>40</v>
      </c>
      <c r="D86" t="s">
        <v>154</v>
      </c>
      <c r="E86">
        <v>19</v>
      </c>
      <c r="F86">
        <v>7.8</v>
      </c>
      <c r="G86">
        <v>1.1000000000000001</v>
      </c>
      <c r="H86">
        <v>2.9</v>
      </c>
      <c r="I86">
        <v>35.700000000000003</v>
      </c>
      <c r="J86">
        <v>1.1000000000000001</v>
      </c>
      <c r="K86">
        <v>2.9</v>
      </c>
      <c r="L86">
        <v>36.4</v>
      </c>
      <c r="M86">
        <v>0</v>
      </c>
      <c r="N86">
        <v>0.1</v>
      </c>
      <c r="O86">
        <v>0</v>
      </c>
      <c r="P86">
        <v>0.7</v>
      </c>
      <c r="Q86">
        <v>1.2</v>
      </c>
      <c r="R86">
        <v>63.6</v>
      </c>
      <c r="S86">
        <v>1</v>
      </c>
      <c r="T86">
        <v>0.9</v>
      </c>
      <c r="U86">
        <v>1.9</v>
      </c>
      <c r="V86">
        <v>0.2</v>
      </c>
      <c r="W86">
        <v>0.7</v>
      </c>
      <c r="X86">
        <v>0.2</v>
      </c>
      <c r="Y86">
        <v>0.5</v>
      </c>
      <c r="Z86">
        <v>0.9</v>
      </c>
      <c r="AA86">
        <v>2.8</v>
      </c>
    </row>
    <row r="87" spans="2:27" hidden="1" x14ac:dyDescent="0.2">
      <c r="B87" t="s">
        <v>69</v>
      </c>
      <c r="C87" t="s">
        <v>31</v>
      </c>
      <c r="D87" t="s">
        <v>148</v>
      </c>
      <c r="E87">
        <v>20</v>
      </c>
      <c r="F87">
        <v>5.7</v>
      </c>
      <c r="G87">
        <v>0.6</v>
      </c>
      <c r="H87">
        <v>1.2</v>
      </c>
      <c r="I87">
        <v>44</v>
      </c>
      <c r="J87">
        <v>0.1</v>
      </c>
      <c r="K87">
        <v>0.4</v>
      </c>
      <c r="L87">
        <v>25</v>
      </c>
      <c r="M87">
        <v>0.5</v>
      </c>
      <c r="N87">
        <v>0.8</v>
      </c>
      <c r="O87">
        <v>52.9</v>
      </c>
      <c r="P87">
        <v>0.1</v>
      </c>
      <c r="Q87">
        <v>0.1</v>
      </c>
      <c r="R87">
        <v>50</v>
      </c>
      <c r="S87">
        <v>0</v>
      </c>
      <c r="T87">
        <v>0.3</v>
      </c>
      <c r="U87">
        <v>0.3</v>
      </c>
      <c r="V87">
        <v>0.2</v>
      </c>
      <c r="W87">
        <v>0.4</v>
      </c>
      <c r="X87">
        <v>0.2</v>
      </c>
      <c r="Y87">
        <v>0</v>
      </c>
      <c r="Z87">
        <v>0.7</v>
      </c>
      <c r="AA87">
        <v>1.6</v>
      </c>
    </row>
    <row r="88" spans="2:27" hidden="1" x14ac:dyDescent="0.2">
      <c r="B88" t="s">
        <v>70</v>
      </c>
      <c r="C88" t="s">
        <v>40</v>
      </c>
      <c r="D88" t="s">
        <v>154</v>
      </c>
      <c r="E88">
        <v>9</v>
      </c>
      <c r="F88">
        <v>4.0999999999999996</v>
      </c>
      <c r="G88">
        <v>0.3</v>
      </c>
      <c r="H88">
        <v>0.7</v>
      </c>
      <c r="I88">
        <v>50</v>
      </c>
      <c r="J88">
        <v>0.3</v>
      </c>
      <c r="K88">
        <v>0.7</v>
      </c>
      <c r="L88">
        <v>50</v>
      </c>
      <c r="M88">
        <v>0</v>
      </c>
      <c r="N88">
        <v>0</v>
      </c>
      <c r="O88">
        <v>0</v>
      </c>
      <c r="P88">
        <v>0.6</v>
      </c>
      <c r="Q88">
        <v>0.7</v>
      </c>
      <c r="R88">
        <v>83.3</v>
      </c>
      <c r="S88">
        <v>0.3</v>
      </c>
      <c r="T88">
        <v>0.3</v>
      </c>
      <c r="U88">
        <v>0.7</v>
      </c>
      <c r="V88">
        <v>0</v>
      </c>
      <c r="W88">
        <v>0.8</v>
      </c>
      <c r="X88">
        <v>0.1</v>
      </c>
      <c r="Y88">
        <v>0</v>
      </c>
      <c r="Z88">
        <v>1</v>
      </c>
      <c r="AA88">
        <v>1.2</v>
      </c>
    </row>
    <row r="89" spans="2:27" hidden="1" x14ac:dyDescent="0.2">
      <c r="B89" t="s">
        <v>71</v>
      </c>
      <c r="C89" t="s">
        <v>31</v>
      </c>
      <c r="D89" t="s">
        <v>155</v>
      </c>
      <c r="E89">
        <v>3</v>
      </c>
      <c r="F89">
        <v>1.7</v>
      </c>
      <c r="G89">
        <v>0</v>
      </c>
      <c r="H89">
        <v>0.3</v>
      </c>
      <c r="I89">
        <v>0</v>
      </c>
      <c r="J89">
        <v>0</v>
      </c>
      <c r="K89">
        <v>0</v>
      </c>
      <c r="L89">
        <v>0</v>
      </c>
      <c r="M89">
        <v>0</v>
      </c>
      <c r="N89">
        <v>0.3</v>
      </c>
      <c r="O89">
        <v>0</v>
      </c>
      <c r="P89">
        <v>0</v>
      </c>
      <c r="Q89">
        <v>0</v>
      </c>
      <c r="R89">
        <v>0</v>
      </c>
      <c r="S89">
        <v>0</v>
      </c>
      <c r="T89">
        <v>0.7</v>
      </c>
      <c r="U89">
        <v>0.7</v>
      </c>
      <c r="V89">
        <v>0.3</v>
      </c>
      <c r="W89">
        <v>0.3</v>
      </c>
      <c r="X89">
        <v>0</v>
      </c>
      <c r="Y89">
        <v>0.3</v>
      </c>
      <c r="Z89">
        <v>0.7</v>
      </c>
      <c r="AA89">
        <v>0</v>
      </c>
    </row>
  </sheetData>
  <conditionalFormatting sqref="G19:G20">
    <cfRule type="colorScale" priority="2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19:H20">
    <cfRule type="colorScale" priority="20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19:I20">
    <cfRule type="colorScale" priority="20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19:J20">
    <cfRule type="colorScale" priority="2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19:K20">
    <cfRule type="colorScale" priority="20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19:L20">
    <cfRule type="colorScale" priority="20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19:M20">
    <cfRule type="colorScale" priority="20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19:W20">
    <cfRule type="colorScale" priority="203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Z19:Z20">
    <cfRule type="colorScale" priority="20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R19:R20">
    <cfRule type="colorScale" priority="20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19:Q20">
    <cfRule type="colorScale" priority="20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19:P20">
    <cfRule type="colorScale" priority="19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19:O20">
    <cfRule type="colorScale" priority="19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19:N20">
    <cfRule type="colorScale" priority="19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19:S20">
    <cfRule type="colorScale" priority="19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T19:T20">
    <cfRule type="colorScale" priority="19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19:U20">
    <cfRule type="colorScale" priority="19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19:V20">
    <cfRule type="colorScale" priority="19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X19:X20">
    <cfRule type="colorScale" priority="19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Y19:Y20">
    <cfRule type="colorScale" priority="19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A19:AA20">
    <cfRule type="colorScale" priority="19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36:G40">
    <cfRule type="colorScale" priority="18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36:H40">
    <cfRule type="colorScale" priority="18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36:I40">
    <cfRule type="colorScale" priority="18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36:P40">
    <cfRule type="colorScale" priority="186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T36:T40">
    <cfRule type="colorScale" priority="18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J36:J40">
    <cfRule type="colorScale" priority="18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36:K40">
    <cfRule type="colorScale" priority="18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36:L40">
    <cfRule type="colorScale" priority="18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36:M40">
    <cfRule type="colorScale" priority="18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36:N40">
    <cfRule type="colorScale" priority="18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36:O40">
    <cfRule type="colorScale" priority="17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36:Q40">
    <cfRule type="colorScale" priority="17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36:R40">
    <cfRule type="colorScale" priority="17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36:S40">
    <cfRule type="colorScale" priority="17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36:D40">
    <cfRule type="colorScale" priority="17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25:G29">
    <cfRule type="colorScale" priority="17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25:H29">
    <cfRule type="colorScale" priority="17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25:I29">
    <cfRule type="colorScale" priority="17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25:J29">
    <cfRule type="colorScale" priority="17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25:K29">
    <cfRule type="colorScale" priority="17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25:L29">
    <cfRule type="colorScale" priority="16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25:M29">
    <cfRule type="colorScale" priority="16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25:N29">
    <cfRule type="colorScale" priority="16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25:O29">
    <cfRule type="colorScale" priority="16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25:P29">
    <cfRule type="colorScale" priority="16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25:Q29">
    <cfRule type="colorScale" priority="16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25:R29">
    <cfRule type="colorScale" priority="16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25:W29">
    <cfRule type="colorScale" priority="16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Z25:Z29">
    <cfRule type="colorScale" priority="161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A25:AA29">
    <cfRule type="colorScale" priority="16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Y25:Y29">
    <cfRule type="colorScale" priority="15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X25:X29">
    <cfRule type="colorScale" priority="15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25:V29">
    <cfRule type="colorScale" priority="15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25:U29">
    <cfRule type="colorScale" priority="15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T25:T29">
    <cfRule type="colorScale" priority="15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25:S29">
    <cfRule type="colorScale" priority="153">
      <colorScale>
        <cfvo type="min"/>
        <cfvo type="percentile" val="50"/>
        <cfvo type="max"/>
        <color rgb="FFF8696B"/>
        <color rgb="FFFCFCFF"/>
        <color rgb="FF63BE7B"/>
      </colorScale>
    </cfRule>
    <cfRule type="colorScale" priority="154">
      <colorScale>
        <cfvo type="min"/>
        <cfvo type="max"/>
        <color rgb="FFFCFCFF"/>
        <color rgb="FF63BE7B"/>
      </colorScale>
    </cfRule>
  </conditionalFormatting>
  <conditionalFormatting sqref="AX25:BR29">
    <cfRule type="colorScale" priority="13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25:AX29">
    <cfRule type="colorScale" priority="13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25:AY29">
    <cfRule type="colorScale" priority="12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25:BA29">
    <cfRule type="colorScale" priority="12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25:BB29">
    <cfRule type="colorScale" priority="12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25:BD29">
    <cfRule type="colorScale" priority="12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25:BE29">
    <cfRule type="colorScale" priority="12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25:BG29">
    <cfRule type="colorScale" priority="1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25:BH29">
    <cfRule type="colorScale" priority="1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25:BJ29">
    <cfRule type="colorScale" priority="1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25:BK29">
    <cfRule type="colorScale" priority="1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25:BL29">
    <cfRule type="colorScale" priority="1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25:BM29">
    <cfRule type="colorScale" priority="1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25:BN29">
    <cfRule type="colorScale" priority="118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O25:BO29">
    <cfRule type="colorScale" priority="1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25:BP29">
    <cfRule type="colorScale" priority="1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25:BQ29">
    <cfRule type="colorScale" priority="11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R25:BR29">
    <cfRule type="colorScale" priority="1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36:AX40">
    <cfRule type="colorScale" priority="1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36:AY40">
    <cfRule type="colorScale" priority="1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36:AZ40">
    <cfRule type="colorScale" priority="1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36:BA40">
    <cfRule type="colorScale" priority="1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36:BB40">
    <cfRule type="colorScale" priority="10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36:BC40">
    <cfRule type="colorScale" priority="10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36:BD40">
    <cfRule type="colorScale" priority="1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36:BE40">
    <cfRule type="colorScale" priority="10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36:BF40">
    <cfRule type="colorScale" priority="10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36:BG40">
    <cfRule type="colorScale" priority="10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H36:BH40">
    <cfRule type="colorScale" priority="10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36:BI40">
    <cfRule type="colorScale" priority="10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36:BJ40">
    <cfRule type="colorScale" priority="10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36:BK40">
    <cfRule type="colorScale" priority="100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52:C53">
    <cfRule type="colorScale" priority="9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52:D53">
    <cfRule type="colorScale" priority="9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E52:E53">
    <cfRule type="colorScale" priority="9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F52:F53">
    <cfRule type="colorScale" priority="9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52:G53">
    <cfRule type="colorScale" priority="9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52:H53">
    <cfRule type="colorScale" priority="9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52:I53">
    <cfRule type="colorScale" priority="9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52:J53">
    <cfRule type="colorScale" priority="9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52:K53">
    <cfRule type="colorScale" priority="9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52:L53">
    <cfRule type="colorScale" priority="9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52:M53">
    <cfRule type="colorScale" priority="8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52:N53">
    <cfRule type="colorScale" priority="8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52:O53">
    <cfRule type="colorScale" priority="8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52:P53">
    <cfRule type="colorScale" priority="8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52:Q53">
    <cfRule type="colorScale" priority="8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52:R53">
    <cfRule type="colorScale" priority="8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52:S53">
    <cfRule type="colorScale" priority="80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T52:T53">
    <cfRule type="colorScale" priority="8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52:U53">
    <cfRule type="colorScale" priority="8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52:W53">
    <cfRule type="colorScale" priority="8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52:V53">
    <cfRule type="colorScale" priority="7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X20">
    <cfRule type="colorScale" priority="7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20">
    <cfRule type="colorScale" priority="7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Q20">
    <cfRule type="colorScale" priority="7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X19 BN19 BQ19">
    <cfRule type="colorScale" priority="7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19:AX20">
    <cfRule type="colorScale" priority="7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20">
    <cfRule type="colorScale" priority="7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19">
    <cfRule type="colorScale" priority="7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19:AY20">
    <cfRule type="colorScale" priority="6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20">
    <cfRule type="colorScale" priority="6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19">
    <cfRule type="colorScale" priority="6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19:AZ20">
    <cfRule type="colorScale" priority="6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20">
    <cfRule type="colorScale" priority="6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19">
    <cfRule type="colorScale" priority="6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19:BA20">
    <cfRule type="colorScale" priority="6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20">
    <cfRule type="colorScale" priority="6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19">
    <cfRule type="colorScale" priority="6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19:BB20">
    <cfRule type="colorScale" priority="6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20">
    <cfRule type="colorScale" priority="5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19">
    <cfRule type="colorScale" priority="5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19:BC20">
    <cfRule type="colorScale" priority="5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20">
    <cfRule type="colorScale" priority="5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19">
    <cfRule type="colorScale" priority="5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19:BD20">
    <cfRule type="colorScale" priority="5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20">
    <cfRule type="colorScale" priority="5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19">
    <cfRule type="colorScale" priority="5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19:BE20">
    <cfRule type="colorScale" priority="5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20">
    <cfRule type="colorScale" priority="5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19">
    <cfRule type="colorScale" priority="4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19:BF20">
    <cfRule type="colorScale" priority="4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20">
    <cfRule type="colorScale" priority="4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19">
    <cfRule type="colorScale" priority="4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19:BG20">
    <cfRule type="colorScale" priority="4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20">
    <cfRule type="colorScale" priority="4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19">
    <cfRule type="colorScale" priority="4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19:BH20">
    <cfRule type="colorScale" priority="4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20">
    <cfRule type="colorScale" priority="4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19">
    <cfRule type="colorScale" priority="4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19:BI20">
    <cfRule type="colorScale" priority="3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20">
    <cfRule type="colorScale" priority="3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19">
    <cfRule type="colorScale" priority="3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19:BJ20">
    <cfRule type="colorScale" priority="3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20">
    <cfRule type="colorScale" priority="3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19">
    <cfRule type="colorScale" priority="3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19:BK20">
    <cfRule type="colorScale" priority="3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20">
    <cfRule type="colorScale" priority="3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19">
    <cfRule type="colorScale" priority="3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19:BL20">
    <cfRule type="colorScale" priority="3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20">
    <cfRule type="colorScale" priority="2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19">
    <cfRule type="colorScale" priority="2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19:BM20">
    <cfRule type="colorScale" priority="2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20">
    <cfRule type="colorScale" priority="2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19">
    <cfRule type="colorScale" priority="2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19:BO20">
    <cfRule type="colorScale" priority="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20">
    <cfRule type="colorScale" priority="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9">
    <cfRule type="colorScale" priority="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9:BP20">
    <cfRule type="colorScale" priority="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20">
    <cfRule type="colorScale" priority="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19">
    <cfRule type="colorScale" priority="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19:BR20">
    <cfRule type="colorScale" priority="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19:BN20">
    <cfRule type="colorScale" priority="17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Q19:BQ20">
    <cfRule type="colorScale" priority="16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T52:BG53">
    <cfRule type="colorScale" priority="1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T52:AT53">
    <cfRule type="colorScale" priority="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U52:AU53">
    <cfRule type="colorScale" priority="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V52:AV53">
    <cfRule type="colorScale" priority="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W52:AW53">
    <cfRule type="colorScale" priority="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52:AX53">
    <cfRule type="colorScale" priority="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52:AY53">
    <cfRule type="colorScale" priority="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52:AZ53">
    <cfRule type="colorScale" priority="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52:BA53">
    <cfRule type="colorScale" priority="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52:BB53">
    <cfRule type="colorScale" priority="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52:BC53">
    <cfRule type="colorScale" priority="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D52:BD53">
    <cfRule type="colorScale" priority="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52:BE53">
    <cfRule type="colorScale" priority="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52:BF53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52:BG53">
    <cfRule type="colorScale" priority="1">
      <colorScale>
        <cfvo type="min"/>
        <cfvo type="percentile" val="50"/>
        <cfvo type="max"/>
        <color rgb="FF63BE7B"/>
        <color rgb="FFFCFCFF"/>
        <color rgb="FFF8696B"/>
      </colorScale>
    </cfRule>
  </conditionalFormatting>
  <dataValidations count="1">
    <dataValidation type="list" allowBlank="1" showInputMessage="1" showErrorMessage="1" sqref="B14:B18 AS36:AS40 AS14:AS18 B36:B40" xr:uid="{14C118F1-7138-9948-97AD-E7A89AC607FE}">
      <formula1>$B$78:$B$90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Michigan @ Maryland</vt:lpstr>
      <vt:lpstr>Rotations</vt:lpstr>
      <vt:lpstr>Rotations Maryland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Liss, Justin</dc:creator>
  <cp:lastModifiedBy>Liss, Justin</cp:lastModifiedBy>
  <dcterms:created xsi:type="dcterms:W3CDTF">2019-11-19T00:16:43Z</dcterms:created>
  <dcterms:modified xsi:type="dcterms:W3CDTF">2019-12-09T18:31:33Z</dcterms:modified>
</cp:coreProperties>
</file>